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200" windowWidth="19320" windowHeight="45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'Arkusz1'!$A$1:$K$371</definedName>
  </definedNames>
  <calcPr fullCalcOnLoad="1"/>
</workbook>
</file>

<file path=xl/sharedStrings.xml><?xml version="1.0" encoding="utf-8"?>
<sst xmlns="http://schemas.openxmlformats.org/spreadsheetml/2006/main" count="1095" uniqueCount="352">
  <si>
    <t>Pojemniki na odpady medyczne 0,5-0,7 litrowe, jednorazowego użytku, sztywne, odporne na działanie wilgoci, odporne na przebicia i uderzenia, umożliwiające bezpieczne i łatwe usuwanie każdego rodzaju ostrych odpadów medycznych, z wieczkiem zabezpieczającym, oznakowanie międzynarodowym znakiem ostrzegawczym, kolor czerwony</t>
  </si>
  <si>
    <t>Pojemniki na odpady medyczne 1,0 litrowe, jednorazowego użytku, sztywne, odporne na działanie wilgoci, odporne na przebicia i uderzenia, umożliwiające bezpieczne i łatwe usuwanie każdego rodzaju ostrych odpadów medycznych, z wieczkiem zabezpieczającym, oznakowanie międzynarodowym znakiem ostrzegawczym, kolor czerwony</t>
  </si>
  <si>
    <t>Pojemniki na odpady medyczne 2,0 litrowe, jednorazowego użytku, sztywne, odporne na działanie wilgoci, odporne na przebicia i uderzenia, umożliwiające bezpieczne i łatwe usuwanie każdego rodzaju ostrych odpadów medycznych, z wieczkiem zabezpieczającym, oznakowanie międzynarodowym znakiem ostrzegawczym, kolor czerwony</t>
  </si>
  <si>
    <t>Pojemniki na odpady medyczne 5 litrowe, jednorazowego użytku, sztywne, odporne na działanie wilgoci, odporne na przebicia i uderzenia, umożliwiające bezpieczne i łatwe usuwanie każdego rodzaju ostrych odpadów medycznych, z wieczkiem zabezpieczającym, oznakowanie międzynarodowym znakiem ostrzegawczym, kolor czerwony</t>
  </si>
  <si>
    <t>Pojemniki na odpady medyczne 10 litrowe, jednorazowego użytku, sztywne, odporne na działanie wilgoci, odporne na przebicia i uderzenia, umożliwiające bezpieczne i łatwe usuwanie każdego rodzaju ostrych odpadów medycznych, z wieczkiem zabezpieczającym, oznakowanie międzynarodowym znakiem ostrzegawczym, kolor czerwony</t>
  </si>
  <si>
    <t>Klipsy tytanowe rozm. M/L, kompatybilne z klipsownicą laparoskopową GRENA. 120 szt=1op, 20 magazynków po 6 szt</t>
  </si>
  <si>
    <t>Klipsy tytanowe rozm. M/L, kompatybilne z klipsownicą laparoskopową STORZ. 160szt=1op, po 10szt w magazynku</t>
  </si>
  <si>
    <t>Siatka przepuklinowa do naprawy przepuklin brzusznych techniką IPOM, rozm. 15cm x 15cm</t>
  </si>
  <si>
    <t>Siatka przepuklinowa do naprawy przepuklin brzusznych techniką IPOM, rozm. 15cm x 20cm</t>
  </si>
  <si>
    <t>Strzykawka j.u. 20ml dwuczęściowa, skala co 1 ml rozszerzana do 23ml, przezroczysty cylinder, tłok kolorowy,  nazwa producenta na pojedynczej strzykawce, a'50szt</t>
  </si>
  <si>
    <t xml:space="preserve">Strzykawka j.u. do pomp infuzyjnych 50/60 ml trzyczęściowa, Luer-Lock, </t>
  </si>
  <si>
    <t xml:space="preserve">Strzykawka j.u. 50/60 ml trzyczęściowa do leków światłoczułych (bursztynowa) luer-lock do pomp infuzyjnych.  </t>
  </si>
  <si>
    <t xml:space="preserve">Strzykawka j.u. trzyczęściowa 50-60ml cewnikowa typu Janet </t>
  </si>
  <si>
    <t>Strzykawka j.u. Cewnikowa 100ml z dodatkowym łącznikiem luer</t>
  </si>
  <si>
    <t xml:space="preserve">Przedłużacz do pomp infuzyjnych przezroczysty
długość drenu 150cm
opakowanie jednostkowe typu blister - pack </t>
  </si>
  <si>
    <t>opak</t>
  </si>
  <si>
    <t>Uchwyt do rurki trachestomijnej - dla dorosłych</t>
  </si>
  <si>
    <t>Zgłebnik żołądkowy z zatyczką dł. 1250mm CH16</t>
  </si>
  <si>
    <t>Zgłebnik żołądkowy z zatyczką dł. 1250mm CH18</t>
  </si>
  <si>
    <t>Strzykawka z gumowym tłokiem 10 ml</t>
  </si>
  <si>
    <t xml:space="preserve">Papier EKG do Page Writer 200/300pi M1771A/1770A do HP M1709A </t>
  </si>
  <si>
    <t xml:space="preserve">Korki do kaniul białe </t>
  </si>
  <si>
    <t>Strzykawka j.u do insuliny z igłą G29 (0,33x12) a'100</t>
  </si>
  <si>
    <t>Strzykawki heparynizowane poj. 2ml</t>
  </si>
  <si>
    <t xml:space="preserve">Strzykawka z gumowym tłokiem  20 ml </t>
  </si>
  <si>
    <t>Aparat do szybkiego przetaczania płynów</t>
  </si>
  <si>
    <t>Igła do PENA 0,30x8mm a'100</t>
  </si>
  <si>
    <t>Igła iniekcyjna j.u.  0,6x30 a 100szt opis j.w</t>
  </si>
  <si>
    <t>Igła iniekcyjna j.u.  0,7x30 a 100szt opis j.w</t>
  </si>
  <si>
    <t>Igła iniekcyjna j.u.  0,8x40 a 100szt opis j.w</t>
  </si>
  <si>
    <t>Igła iniekcyjna j.u.  0,8x22 a 100szt opis j.w</t>
  </si>
  <si>
    <t>Igła iniekcyjna j.u.  0,9x40 a 100szt opis j.w</t>
  </si>
  <si>
    <t>Igła iniekcyjna j.u. 1,1x40 a 100szt opis j.w</t>
  </si>
  <si>
    <t>Igła iniekcyjna j.u. 1,2x40 a 100szt opis j.w</t>
  </si>
  <si>
    <t>Igła typ "motylek" z drenem 30cm 22G</t>
  </si>
  <si>
    <t>Kaniula dotętnicza 20G x 45mm z zaworem odcinającym, zapobiegającym wstecznemu wypływowi krwi</t>
  </si>
  <si>
    <t>39.</t>
  </si>
  <si>
    <t>Kaczki plastikowe męskie z uchwytem do zawieszenia na łóżko</t>
  </si>
  <si>
    <t>40.</t>
  </si>
  <si>
    <t>41.</t>
  </si>
  <si>
    <t>42.</t>
  </si>
  <si>
    <t>43.</t>
  </si>
  <si>
    <t>Cewnik urologiczny typ Nelaton nr 6, jednorazowego użytku, sterylny  dł. 44cm</t>
  </si>
  <si>
    <t>Cewnik urologiczny typ Nelaton nr 8, jednorazowego użytku, sterylny  dł.  44cm</t>
  </si>
  <si>
    <t>Cewnik urologiczny typ Nelaton nr 10, jednorazowego użytku, sterylny  dł. 44cm</t>
  </si>
  <si>
    <t>Cewnik urologiczny typ Nelaton nr 12, jednorazowego użytku, sterylny  dł. 44cm</t>
  </si>
  <si>
    <t>Cewnik urologiczny typ Nelaton nr 14, jednorazowego użytku, sterylny  dł. 44cm</t>
  </si>
  <si>
    <t>Cewnik urologiczny typ Nelaton nr 16, jednorazowego użytku, sterylny  dł. 44cm</t>
  </si>
  <si>
    <t>Cewnik urologiczny typ Nelaton nr 18, jednorazowego użytku, sterylny  dł. 44cm</t>
  </si>
  <si>
    <t>Cewnik urologiczny typ Nelaton nr 20, jednorazowego użytku, sterylny  dł.  44Cm</t>
  </si>
  <si>
    <t>Cewnik urologiczny typ Nelaton nr 22, jednorazowego użytku, sterylny  dł.  44Cm</t>
  </si>
  <si>
    <t xml:space="preserve">Cewnik Foleya Ch 8 dwudrożny z balonem 3-5ml, lateks pokryty silikonem, pakowany podwójnie opakowanie wewnętrzne folia, opakowanie zewnętrzne papier-folia. </t>
  </si>
  <si>
    <t xml:space="preserve">Cewnik Foleya Ch 10 dwudrożny z balonem 3-5ml, lateks pokryty silikonem , pakowany podwójnie opakowanie wewnętrzne folia, opakowanie zewnętrzne papier-folia. </t>
  </si>
  <si>
    <t xml:space="preserve">Cewnik Foleya Ch 12  dwudrożny z balonem 5-15ml, lateks pokryty silikonem, pakowany podwójnie opakowanie wewnętrzne folia, opakowanie zewnętrzne papier-folia. </t>
  </si>
  <si>
    <t xml:space="preserve">Cewnik Foleya Ch 14  dwudrożny z balonem 5-15ml , lateks pokryty silikonem, pakowany podwójnie opakowanie wewnętrzne folia, opakowanie zewnętrzne papier-folia. </t>
  </si>
  <si>
    <t xml:space="preserve">Cewnik Foleya Ch 16  dwudrożny z balonem 5-15ml , lateks pokryty silikonem, pakowany podwójnie opakowanie wewnętrzne folia, opakowanie zewnętrzne papier-folia. </t>
  </si>
  <si>
    <t xml:space="preserve">Filtr bakteryjno wirusowy hydrofobowy z wydzielonym celulozowym wymiennikiem ciepła i wilgoci, posiadający wydajność filtracji NACL 99,997% ,wydajność wirusów i bakterii na poziomie 99,999%,wydajność nawilżania 32 mg H2O/l przy Vt500ml oraz utratę wilgoci 6mg H2O/l przy Vt 500ml,wagą 36g,oraz zakres objętości oddechowych od 200 - 1500ml
</t>
  </si>
  <si>
    <t xml:space="preserve">Cewnik Foleya Ch 18  dwudrożny z balonem 5-15ml, lateks pokryty silikonem, pakowany podwójnie opakowanie wewnętrzne folia, opakowanie zewnętrzne papier-folia. </t>
  </si>
  <si>
    <t xml:space="preserve">Cewnik Foleya Ch 20  dwudrożny z balonem 5-15ml , lateks pokryty silikonem, pakowany podwójnie opakowanie wewnętrzne folia, opakowanie zewnętrzne papier-folia. </t>
  </si>
  <si>
    <t xml:space="preserve">Cewnik Foleya Ch 22  dwudrożny z balonem 5-15ml, lateks pokryty silikonem, pakowany podwójnie opakowanie wewnętrzne folia, opakowanie zewnętrzne papier-folia. </t>
  </si>
  <si>
    <t xml:space="preserve">Cewnik Foleya Ch 24  dwudrożny z balonem 5-15ml, lateks pokryty silikonem, pakowany podwójnie opakowanie wewnętrzne folia, opakowanie zewnętrzne papier-folia. </t>
  </si>
  <si>
    <t>Zgłębnik żołądkowy  08</t>
  </si>
  <si>
    <t>Zgłębnik żołądkowy 12</t>
  </si>
  <si>
    <t>Zgłębnik żołądkowy 14</t>
  </si>
  <si>
    <t>Zgłębnik żołądkowy 16</t>
  </si>
  <si>
    <t>Zgłębnik żołądkowy 18</t>
  </si>
  <si>
    <t>Zgłębnik żołądkowy 20</t>
  </si>
  <si>
    <t>Zgłębnik żołądkowy 22</t>
  </si>
  <si>
    <t>Zgłębnik żołądkowy 24</t>
  </si>
  <si>
    <t xml:space="preserve">Zgłębnik żołądkowy 30 </t>
  </si>
  <si>
    <t xml:space="preserve">Cewnik do odsysania górnych dróg oddechowych 10CH wykonany z PCW   jednorazowego użytku, gładki , jałowy, sterylizowane tlenkiem etylenu, kolor konektora jest kodem średnicy cewnika </t>
  </si>
  <si>
    <t xml:space="preserve">Cewnik do odsysania górnych dróg oddechowych 14CH wykonany z PCW   jednorazowego użytku, gładki , jałowy, sterylizowane tlenkiem etylenu, kolor konektora jest kodem średnicy cewnika </t>
  </si>
  <si>
    <t xml:space="preserve">Cewnik do odsysania górnych dróg oddechowych 16CH wykonany z PCW   jednorazowego użytku, gładki , jałowy, sterylizowane tlenkiem etylenu, kolor konektora jest kodem średnicy cewnika </t>
  </si>
  <si>
    <t xml:space="preserve">Cewnik do odsysania górnych dróg oddechowych 18CH  wykonany z PCW  jednorazowego użytku, gładki , jałowe, sterylizowane tlenkiem etylenu, kolor konektora jest kodem średnicy cewnika </t>
  </si>
  <si>
    <t>Cewnik do odsysania drzewa oskrzelowego z kontrolą ssania, prosty z otworem końcowym i dwoma bocznymi  jednorazowego użytku, gładki, jałowy, rozmiar 14,16, 18CH dł. 50-60cm</t>
  </si>
  <si>
    <t>Worki do dobowej zbiórki moczu 2 litry jałowe z zaworem spustowym typ T</t>
  </si>
  <si>
    <t>Woreczki do pobierania próbek moczu dla chłopców</t>
  </si>
  <si>
    <t>Woreczki do pobierania próbek moczu dla dziewczynek</t>
  </si>
  <si>
    <t>Słoje do dobowej zbiórki moczu tzw. "Tulipan", plastikowe 2-2,5l z podziałką</t>
  </si>
  <si>
    <t>Słoje do dobowej zbiórki moczu z zakrętką  plastikowe 2-2,5l z portem do pobierania próbek</t>
  </si>
  <si>
    <t>Wieszaki do worków na mocz</t>
  </si>
  <si>
    <t>Cewnik Pezzer Ch 22 sterylny</t>
  </si>
  <si>
    <t>Cewnik Pezzer Ch 28 sterylny</t>
  </si>
  <si>
    <t>Cewnik Pezzer Ch 32 sterylny</t>
  </si>
  <si>
    <t>Cewnik Pezzer Ch 34 sterylny</t>
  </si>
  <si>
    <t>cewnik Tiemanna Ch 8</t>
  </si>
  <si>
    <t>44.</t>
  </si>
  <si>
    <t>cewnik Tiemanna Ch 10</t>
  </si>
  <si>
    <t>45.</t>
  </si>
  <si>
    <t>cewnik Tiemanna Ch 12</t>
  </si>
  <si>
    <t>46.</t>
  </si>
  <si>
    <t>cewnik Tiemanna Ch 14</t>
  </si>
  <si>
    <t>47.</t>
  </si>
  <si>
    <t>cewnik Tiemanna Ch 16</t>
  </si>
  <si>
    <t>48.</t>
  </si>
  <si>
    <t>cewnik Tiemanna Ch 18</t>
  </si>
  <si>
    <t>Pojemnik bakteriologiczny poj. do 30ml, niesterylny</t>
  </si>
  <si>
    <t xml:space="preserve">Pojemnik bakteriologiczny z łopatką z PP, niesterylny </t>
  </si>
  <si>
    <t xml:space="preserve">Pojemnik  sterylny na mocz z PP poj. do 100ml  </t>
  </si>
  <si>
    <t>Pojemnik na mocz 100ml</t>
  </si>
  <si>
    <t>Osłonki na głowice dopochwową USG</t>
  </si>
  <si>
    <t>Wzierniki ginekologiczne jednorazowe M (CUSCO)</t>
  </si>
  <si>
    <t>Wzierniki ginekologiczne jednorazowe XS i S (CUSCO)</t>
  </si>
  <si>
    <t>Kieliszki do podawania leków j.u  A' 70 SZT</t>
  </si>
  <si>
    <t>Miski nerkowate plastikowe</t>
  </si>
  <si>
    <t>Baseny plastikowe</t>
  </si>
  <si>
    <t>Pojniki dla chorych</t>
  </si>
  <si>
    <t>Zacisk do pępowiny mikrobiologicznie czysty</t>
  </si>
  <si>
    <t>Zestaw do lewatyw z twardą kanką</t>
  </si>
  <si>
    <t>Szpatułka laryngologiczna jednorazowa  a'100szt.</t>
  </si>
  <si>
    <t>Opaski identyfikacyjne dla noworodków</t>
  </si>
  <si>
    <t>Opaski identyfikacyjne dla dorosłych</t>
  </si>
  <si>
    <t>Staza gumowa do pobierania krwi</t>
  </si>
  <si>
    <t>Noże slit, zakrzywiony pod kątem 45stopni,szerokość ostrza 2,75mm, długi uchwyt - w miejscu trzymania noża część chropowata, ostrze matowe, górnie ostrzone, część tnąca przedłużona poza punkt kalibracji, trzonek mocowany do ostrza na stałe, kolor trzonka zarezerwowany dla danego modelu</t>
  </si>
  <si>
    <t>Noże crescent bevel up zakrzywiony pod kątem 45stopni, szerokość ostrza 2,0 - 2,5mm, długi uchwyt - w miejscu trzymania noża część chropowata, ostrze matowe, górnie ostrzone, część tnąca przedłużona poza punkt kalibracji, trzonek mocowany do ostrza na stałe, kolor trzonka zarezerwowany dla danego modelu</t>
  </si>
  <si>
    <t>Noże straigt, skośne ostrze 30stopni, długi uchwyt - w miejscu trzymania noża część chropowata, ostrze matowe, górnie ostrzone, trzonek mocowany do ostrza na stałe, kolor trzonka zarezerwowany dla danego modelu</t>
  </si>
  <si>
    <t>Asortyment pakowany po 6 szt.</t>
  </si>
  <si>
    <t>Retraktory tęczówkowe z pierścieniem trzymającym, wykonane z poliamidu, z silikonowymi przesuwanymi zatyczkami, dł. całkowita 9mm,  a'5szt</t>
  </si>
  <si>
    <t>Asortyment pakowany po 5 szt.</t>
  </si>
  <si>
    <t xml:space="preserve">Szczoteczki z tworzywa sztucznego jednorazowego użytku sterylne do pobierania wymazów cytologicznych umożliwiających pobranie w rozmazie jednocześnie komórek szyjki macicy, kanału szyjki i strefy transformacji </t>
  </si>
  <si>
    <t>Szpatułka do pobierania cytologii z końcem typu Aylesbury (górna część) oraz Ayre (dolna część)</t>
  </si>
  <si>
    <t>Szpatułka ginekologiczna do wymazów, sterylna, dł. 22cm</t>
  </si>
  <si>
    <t>Szczoteczka cytologiczna wewnątrzkanałowa TYP 1 jałowa</t>
  </si>
  <si>
    <t>Elektrody do EKG samoprzylepne ø 50 mm</t>
  </si>
  <si>
    <t>Elektrody do EKG samoprzylepne ø 25mm pediatryczne; baza-gąbka; żel-stały</t>
  </si>
  <si>
    <t>Papier do EKG ASCARD A 3</t>
  </si>
  <si>
    <t>Papier do EKG ASCARD A 4</t>
  </si>
  <si>
    <t>Papier EKG do defibrylatora ZOLL M</t>
  </si>
  <si>
    <t>Papier do Printera K65HM USG -High Denistite type</t>
  </si>
  <si>
    <t xml:space="preserve">Papier do Printera K91HG-CE USG   </t>
  </si>
  <si>
    <t>Pakiet 1 - Cewniki do żył centralnych</t>
  </si>
  <si>
    <t>Pakiet 2 - Akcesoria anestezjologiczne</t>
  </si>
  <si>
    <t>Pakiet 3 - Kaniule pediatryczne</t>
  </si>
  <si>
    <t>Pakiet 4 - Żele znieczulające</t>
  </si>
  <si>
    <t>Lp.</t>
  </si>
  <si>
    <t>opis towaru</t>
  </si>
  <si>
    <t>nazwa handlowa towaru</t>
  </si>
  <si>
    <t>jm</t>
  </si>
  <si>
    <t>ilość</t>
  </si>
  <si>
    <t>cena jednostkowa</t>
  </si>
  <si>
    <t>VAT %</t>
  </si>
  <si>
    <t>Wartość netto</t>
  </si>
  <si>
    <t>Wartość VAT</t>
  </si>
  <si>
    <t>Wartość brutto</t>
  </si>
  <si>
    <t>1.</t>
  </si>
  <si>
    <t>szt</t>
  </si>
  <si>
    <t>2.</t>
  </si>
  <si>
    <t>3.</t>
  </si>
  <si>
    <t>4.</t>
  </si>
  <si>
    <t>Zatrzaskowe mocownie delty cewnika centralnego, bezszwowe, sterylne</t>
  </si>
  <si>
    <t>RAZEM</t>
  </si>
  <si>
    <t xml:space="preserve">Zestaw do tracheostomii przezskórnej metodą Seldingera: zestaw do tracheotomii przezskórnej z peanem wielorazowym, rurka Blue Line Ultra z mankietem Soft Seal o średnicy wew. 8mm, </t>
  </si>
  <si>
    <t xml:space="preserve">Zestaw do tracheostomii przezskórnej metodą Seldingera: zestw do tracheotomii przezskórnej bez peana, rurka Blue Line Ultra z mankietem Soft Seal o średnicy wew. 8mm, </t>
  </si>
  <si>
    <t>Zestaw do konikotomii</t>
  </si>
  <si>
    <t>5.</t>
  </si>
  <si>
    <t>6.</t>
  </si>
  <si>
    <t>Rurka intubacyjna z mankietem i odsysaniem z nad mankietu o potwierdzonej badaniami klinicznymi obniżonej przenikalności dla podtlenku azotu, posiadająca otwór nad mankietem pozwalający odessanie gromadzacej się wydzieliny, wbudowany w sciankę rurki przewód do odsysania, z otworem Murphy'ego, o wygładzonych wszystkich krawędziach wewnątrztchawiczych rozm. nr 7</t>
  </si>
  <si>
    <t>7.</t>
  </si>
  <si>
    <t>Rurka intubacyjna z mankietem i odsysaniem z nad mankietu o potwierdzonej badaniami klinicznymi obniżonej przenikalności dla podtlenku azotu, posiadająca otwór nad mankietem pozwalający odessanie gromadzacej się wydzieliny, wbudowany w sciankę rurki przewód do odsysania, z otworem Murphy'ego, o wygładzonych wszystkich krawędziach wewnątrztchawiczych rozm. nr 8</t>
  </si>
  <si>
    <t>8.</t>
  </si>
  <si>
    <t>Rurka tracheotomijna wykonana ze 100% silikonu z mankietem wypełnionym pianką, z systemem automatycznej kontroli ciśnienia w manikiecie, dopasowującego się do ciśnienia w drogach oddechowych. W zestawie z klinem do rozłączania układu, tasiemką mocującą, strzykawką z kranem 3drożnym do opróżniania mankietu</t>
  </si>
  <si>
    <t>9.</t>
  </si>
  <si>
    <t>Uchwyt do rurki intubacyjnej. Rozmiar 7,0 - 8,5</t>
  </si>
  <si>
    <t>10.</t>
  </si>
  <si>
    <t>11.</t>
  </si>
  <si>
    <t>12.</t>
  </si>
  <si>
    <t>Prowadnica do rurek intubacyjnych, śr. zew. 5,0 dł. 365mm</t>
  </si>
  <si>
    <t>13.</t>
  </si>
  <si>
    <t>Prowadnica intubacyjna do rurek intubacyjnych nr 2,5; 3,0</t>
  </si>
  <si>
    <t>14.</t>
  </si>
  <si>
    <t>Prowadnica do trudnej intubacji wielorazowa z wygietym końcem 15ch/60cm</t>
  </si>
  <si>
    <t>15.</t>
  </si>
  <si>
    <t>Prowadnica intubacyjna z drutem jednorazowa -4,0/335mm</t>
  </si>
  <si>
    <t>16.</t>
  </si>
  <si>
    <t>Zamknięty system do odsysania zaintubowanego pacjenta (dorosłego) z cewnikiem o podwójnym świetle dł. cewnika 570mm, rozmiar 14, do 72 godz</t>
  </si>
  <si>
    <t>17.</t>
  </si>
  <si>
    <t>Zamknięty system do odsysania dla pacjentów dorosłych z tracheostomią - dł. cewnika 300mm, rozmiar 14 ,do 72 godz</t>
  </si>
  <si>
    <t>18.</t>
  </si>
  <si>
    <t>Thermovent T wymiennik ciepła i wilgoci</t>
  </si>
  <si>
    <t>szt.</t>
  </si>
  <si>
    <t>19.</t>
  </si>
  <si>
    <t>Thermovent O2 + przewód tlenowy do Thermovent T</t>
  </si>
  <si>
    <t>Igła do portu naczyniowego 20G</t>
  </si>
  <si>
    <t>Strzykawka 5ml z dodatkowym uszczelnieniem z żelem znieczulającym zawierającym środki bakteriobójcze (glukonian Chloreksydyny, hydrobenzoesan metylu i propylu), data ważności i skład chemiczny na indywidualnej strzykawce, sterylny, opakowanie papier, folia, a'25szt</t>
  </si>
  <si>
    <t>Strzykawka 10ml z dodatkowym uszczelnieniem z żelem znieczulającym zawierającym środki bakteriobójcze (glukonian Chloreksydyny, hydrobenzoesan metylu i propylu), data ważności i skład chemiczny na indywidualnej strzykawce, sterylny, opakowanie papier, folia, a'25szt</t>
  </si>
  <si>
    <t>op.</t>
  </si>
  <si>
    <t>Igła biopsyjna 16G x 20cm do aparatu BARD MAGNUM j.u, pakowana pojedynczo, sterylna, opakowanie papier - folia, wyraźna skala głębokości nakłucia, wyraźne oznakowanie grubości (kalibru) igły na igle, widoczne przez opakowanie.</t>
  </si>
  <si>
    <t xml:space="preserve"> </t>
  </si>
  <si>
    <t>Końcówka Yankauer do drenów do odsysania uniwersalna</t>
  </si>
  <si>
    <t>Zestaw  Yankauer</t>
  </si>
  <si>
    <t>Dren do ssaka dwukrotnie rozszerzony 9x6,6x3000mm</t>
  </si>
  <si>
    <t>Wkład workowy j.u 1000ml. na wydzielinę z trwale dołączoną spłaszczoną pokrywą, uszczelniający automatycznie po włączeniu ssaka z zastawką zapopiegającą wypływowi wydzieliny do źródła próżni z portem do pobierania próbek.</t>
  </si>
  <si>
    <t>Wkład workowy j.u 2000ml. na wydzielinę z trwale dołączoną spłaszczoną pokrywą, uszczelniający automatycznie po włączeniu ssaka z zastawką zapopiegającą wypływowi wydzieliny do źródła próżni z portem do pobierania próbek.</t>
  </si>
  <si>
    <t xml:space="preserve">Zał. nr 5 cenowy do UMOWY </t>
  </si>
  <si>
    <t>Starachowice 25.01.2012</t>
  </si>
  <si>
    <r>
      <t>Cewnik do żył centralnych - zestaw standardowy zawierający wyposażenie potrzebne do wprowadzenia cewnika techniką Seldingera</t>
    </r>
    <r>
      <rPr>
        <u val="single"/>
        <sz val="8"/>
        <rFont val="Arial"/>
        <family val="2"/>
      </rPr>
      <t xml:space="preserve"> jednoświatłowe </t>
    </r>
    <r>
      <rPr>
        <sz val="8"/>
        <rFont val="Arial"/>
        <family val="2"/>
      </rPr>
      <t>o rozmiarach 8,5F, dł. 16cm, rozmiary kaniuli 14G</t>
    </r>
  </si>
  <si>
    <r>
      <t xml:space="preserve">Cewnik do żył centralnych - zestaw standardowy zawierający wyposażenie potrzebne do wprowadzenia cewnika techniką Seldingera </t>
    </r>
    <r>
      <rPr>
        <u val="single"/>
        <sz val="8"/>
        <rFont val="Arial"/>
        <family val="2"/>
      </rPr>
      <t>dwuświatłowe</t>
    </r>
    <r>
      <rPr>
        <sz val="8"/>
        <rFont val="Arial"/>
        <family val="2"/>
      </rPr>
      <t xml:space="preserve"> o rozmiarach 8,5F, dł. 16cm, rozmiary kaniuli 14G</t>
    </r>
  </si>
  <si>
    <r>
      <t xml:space="preserve">Cewnik do żył centralnych - zestaw standardowy zawierający wyposażenie potrzebne do wprowadzenia cewnika techniką Seldingera </t>
    </r>
    <r>
      <rPr>
        <u val="single"/>
        <sz val="8"/>
        <rFont val="Arial"/>
        <family val="2"/>
      </rPr>
      <t>trzyświatłwe</t>
    </r>
    <r>
      <rPr>
        <sz val="8"/>
        <rFont val="Arial"/>
        <family val="2"/>
      </rPr>
      <t xml:space="preserve"> o rozmiarach 7F, dł. 16cm, rozmiary kaniuli 14G</t>
    </r>
  </si>
  <si>
    <t>Strzykawka j.u. 5ml dwuczęściowa, skala co 0,2ml rozszerzana do 5,6ml, przezroczysty cylinder, tłok kolorowy,  nazwa producenta na pojedynczej strzykawce, a'100szt</t>
  </si>
  <si>
    <t>Strzykawka j.u. 20 ml trzyczęściowa, Luer-Lock, bezlateksowa</t>
  </si>
  <si>
    <t>Igła iniekcyjna j.u.  0,5x25 a 100szt  niepirogenne, sterylne, data ważności i produkcji na opakowaniu, nietoksyczne, posiadające kod kolorów na opakowaniu jednostkowym i zbiorczym odpowiadający rozmiarowi igły</t>
  </si>
  <si>
    <t>Żel do USG - wodny, hypoalergiczny, opakowanie = 5 litrów</t>
  </si>
  <si>
    <t>Żel do USG, szt=0,5 litr</t>
  </si>
  <si>
    <t>Żel do EKG, o pojemności 0,5 litra</t>
  </si>
  <si>
    <t>Papier do EKG  Hellige Cardio Smart 21 (o wymiarach składki 297mm x210mm, 100 arkuszy w składce)</t>
  </si>
  <si>
    <t>Papier EKG do defibrylatora Corpuls 08/16, szerokość 70mm x 100mm</t>
  </si>
  <si>
    <t>Papier do drukarki SONY do aparatu RTG z ramieniem /C/, SONY UP-980</t>
  </si>
  <si>
    <t>Papier do KTG  COROMETRICS, w składkach 152mm x 90mm x160mm</t>
  </si>
  <si>
    <t>Papier do KTG Corometrics w składkach 152mm x 90mm x160mm</t>
  </si>
  <si>
    <t>Papier do aparatu KTG Sonical Oxford Team, rozm. 143mm x 150mm x300mm</t>
  </si>
  <si>
    <t>Papier do programatora Biotronik EPR 1000, rozm. 125mm x 111mm</t>
  </si>
  <si>
    <t>Papier do programatora Medtronic 9790/9790c, rozm. 110mm x 150mm</t>
  </si>
  <si>
    <t>Pakiet 21 - Hepafix - Usunięty</t>
  </si>
  <si>
    <t>Pakiet 22- Dreny do drenażu jamy otrzewnej - Usunięty</t>
  </si>
  <si>
    <t>Pojemnik wielorazowego użytku 1000ml na wkłady workowe (nie jałowy), wykonany z przezroczystego tworzywa ze skalą pomiarową, wyposażony w zintegrowany zaczep do mocowania oraz króciec obrotowy, chodkowy do przyłączenia próżni, możliwość sterylizacji w temp. 121 st.C, kompatybilny z poz. 4</t>
  </si>
  <si>
    <t>Pojemnik wielorazowego użytku 2000ml na wkłady workowe (nie jałowy), wykonany z przezroczystego tworzywa ze skalą pomiarową, wyposażony w zintegrowany zaczep do mocowania oraz króciec obrotowy, chodkowy do przyłączenia próżni, możliwość sterylizacji w temp. 121 st.C, kompatybilny z poz. 5</t>
  </si>
  <si>
    <t>Igła doszpikowa dla dorosłych</t>
  </si>
  <si>
    <t xml:space="preserve">Obwód oddechowy jednorazowy do aparatów do znieczuleń dla dorosłych, dla wielu pacjentów rozmiar 22M-22M/15F dł. 180cm (2 rury z łącznikiem Y dł. 180cm + 1 rura z workiem oddechowym o pojemności 1,5 - 2l) </t>
  </si>
  <si>
    <t>Igła doszpikowa dla dzieci od 0 do 6 lat</t>
  </si>
  <si>
    <t>Dreny do drenażu klatki piersiowej Thorax z trocarem F24x390mm</t>
  </si>
  <si>
    <t>Dreny do drenażu klatki piersiowej Thorax z trocarem F26x390mm</t>
  </si>
  <si>
    <t>Dreny do drenażu klatki piersiowej Thorax z trocarem F28x390mm</t>
  </si>
  <si>
    <t>Dreny do drenażu klatki piersiowej Thorax z trocarem F32x390mm</t>
  </si>
  <si>
    <t>System do drenażu jamy opłucnej z dwiema butelkami szklanymi</t>
  </si>
  <si>
    <t>Ostrza wymienne chirurgiczne 10 ze stali węglowej
opak a'100 z napisem prodoucenta na każdym ostrzu</t>
  </si>
  <si>
    <t>op</t>
  </si>
  <si>
    <t>Ostrza wymienne chirurgiczne 11 ze stali węglowej
opak a'100 z napisem prodoucenta na każdym ostrzu</t>
  </si>
  <si>
    <t>Ostrza wymienne chirurgiczne 12 ze stali węglowej
opak a'100 z napisem prodoucenta na każdym ostrzu</t>
  </si>
  <si>
    <t>Ostrza wymienne chirurgiczne 15 ze stali węglowej
opak a'100 z napisem producenta na każdym ostrzu</t>
  </si>
  <si>
    <t>Ostrza wymienne chirurgiczne 18 ze stali węglowej
opak a'100 z napisem prodoucenta na każdym ostrzu</t>
  </si>
  <si>
    <t>Ostrza wymienne chirurgiczne 20 ze stali węglowej
opak a'100 z napisem prdoucenta na każdym ostrzu</t>
  </si>
  <si>
    <t>Ostrza wymienne chirurgiczne 22 ze stali węglowej opak a'100 z napisem prdoucenta na każdym ostrzu</t>
  </si>
  <si>
    <t>Rurka tracheotomijna bez zmankietu uszczelniającego nr 5</t>
  </si>
  <si>
    <t>Rurka tracheotomijna bez zmankietu uszczelniającego nr 6</t>
  </si>
  <si>
    <t>Rurka tracheotomijna bez zmankietu uszczelniającego nr 7</t>
  </si>
  <si>
    <t>Rurka tracheotomijna bez zmankietu uszczelniającego nr 8</t>
  </si>
  <si>
    <t>Rurka tracheotomijna bez zmankietu uszczelniającego nr 9</t>
  </si>
  <si>
    <t>Rurka intubacyjna z mankietem uszczelniajacym nr 5</t>
  </si>
  <si>
    <t>Rurka intubacyjna bez mankietu uszczelniajacego nr 7</t>
  </si>
  <si>
    <t>Rurka intubacyjna Nr 6,0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</si>
  <si>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7,0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</si>
  <si>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7,5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</si>
  <si>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8,0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</si>
  <si>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8,5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</si>
  <si>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Nr 9,0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</si>
  <si>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cena jednostkowa netto</t>
  </si>
  <si>
    <t>Rurka intubacyjna zbrojona Nr 7,0 przezroczysta z mankietem niskociśnieniowym, z otworem Murphy'ego o zaokrąglonych krawędziach, z oznaczeniem głębokości na rurce, z linią kontrastową widoczną w RTG, z opisem rozmiaru na rurce i łączniku, silikonowana nie zawiera ftalanów</t>
  </si>
  <si>
    <t>Rurka intubacyjna bez mankietu i bez balonika  nr 2,5 ustno-nosowa, wykonana z miękkiego, elastycznego tworzywa, podwójna podziałka centymetrowa, wyraźne znaczniki głębokości, linia rtg, jałowa, jednorazowego użytku</t>
  </si>
  <si>
    <t>Kaniula neonatologiczna typu Neoflon BD G24 - 0,7 (średnica) x 19 mm (długość), ze skrzydłami posiadającymi zdejmowany uchwyt ułatwiający wprowadzenie kaniuli do naczynia, sterylna, apirogenna, bez lateksu, nietoksyczna, j.u do cewnikowania naczyń obwodowych żylnych, celem podawania leków, żywienia pozajelitowego, krwi i preparatów krwiopochodnych. Cewnik kaniuli wykonany z PTFE Neoflon. Oznakowanie kolorystyczne kaniuli zgodne z ISO. Pakowane po jednej sztuce, opakowanie typu blister pack, część plastikowa usztywniona, na opakowaniu fabrycznie nadrukowana informacja z pełnym opisem kaniuli, o braku lateksu lub PCV oraz zapisana wartość przepływu, posiadająca specjalny kształt końca kaniuli i igły z tylnym szlifem w celu łatwego wprowadzania kaniuli, min. przepływ 13ml/min</t>
  </si>
  <si>
    <t>Kaniula neonatologiczna typu Venflon BD G22 - 0,8 (średnica) x 25 (długość) mm, min. przepływ 31ml/min Opis j.w.</t>
  </si>
  <si>
    <t>Pakiet 25 - Zestawy do znieczuleń</t>
  </si>
  <si>
    <t>W celu potwierdzenia spełnienia wymagań Oferent jest zobowiązany dostarczyć próbki towaru (w ilości 1 szt lub 2 szt danej pozycji) na żądanie zamawiającego w terminie do 3 dni roboczych od momentu zawiadomienia pisemnego (fax) o takiej potrzebie.</t>
  </si>
  <si>
    <t>Rurka intubacyjna bez mankietu i bez balonika  nr 3,0 ustno-nosowa, wykonana z miękkiego, elastycznego tworzywa, podwójna podziałka centymetrowa, wyraźne znaczniki głębokości, linia rtg, jałowa, jednorazowego użytku</t>
  </si>
  <si>
    <t>Rurka intubacyjna bez mankietu i bez balonika  nr 3,5 ustno-nosowa, wykonana z miękkiego, elastycznego tworzywa, podwójna podziałka centymetrowa, wyraźne znaczniki głębokości, linia rtg, jałowa, jednorazowego użytku</t>
  </si>
  <si>
    <t>Rurka intubacyjna bez mankietu i bez balonika  nr 4,0 ustno-nosowa, wykonana z miękkiego, elastycznego tworzywa, podwójna podziałka centymetrowa, wyraźne znaczniki głębokości, linia rtg, jałowa, jednorazowego użytku .</t>
  </si>
  <si>
    <t>Rurka intubacyjna bez mankietu i bez balonika  nr 5,0 ustno-nosowa, wykonana z miękkiego, elastycznego tworzywa, podwójna podziałka centymetrowa, wyraźne znaczniki głębokości, linia rtg, jałowa, jednorazowego użytku .</t>
  </si>
  <si>
    <t>20.</t>
  </si>
  <si>
    <t>Rurka intubacyjna bez mankietu i bez balonika  nr 6,0 ustno-nosowa, wykonana z miękkiego, elastycznego tworzywa, podwójna podziałka centymetrowa, wyraźne znaczniki głębokości, linia rtg, jałowa, jednorazowego użytku .</t>
  </si>
  <si>
    <t>21.</t>
  </si>
  <si>
    <t xml:space="preserve">Rurka tracheostomijna nr 7 z mankietem niskociśnieniwym i balonikem kontrolnym wskazującym stan napełnienia, silikonowana, linia rtg na całej długości rurki, taśma mocująca, jałowa, jednorazowego użytku </t>
  </si>
  <si>
    <t>22.</t>
  </si>
  <si>
    <t xml:space="preserve">Rurka tracheostomijna nr 8 z mankietem niskociśnieniwym i balonikem kontrolnym wskazującym stan napełnienia, silikonowana, linia rtg na całej długości rurki, taśma mocująca, jałowa, jednorazowego użytku </t>
  </si>
  <si>
    <t>23.</t>
  </si>
  <si>
    <t xml:space="preserve">Rurka tracheostomijna nr 9 z mankietem niskociśnieniwym i balonikem kontrolnym wskazującym stan napełnienia, silikonowana, linia rtg na całej długości rurki, taśma mocująca, jałowa, jednorazowego użytku </t>
  </si>
  <si>
    <t>24.</t>
  </si>
  <si>
    <t>Rurka tracheostomijna dystalna nr 8 z balonem, jednorazowego użytku</t>
  </si>
  <si>
    <t>25.</t>
  </si>
  <si>
    <t>Rurka tracheostomijna proksymalna nr 8 z balonem, jednorazowego użytku</t>
  </si>
  <si>
    <t>26.</t>
  </si>
  <si>
    <t xml:space="preserve">Rurka ustno-gardłowa "Guedel", jednorazowa, jałowa, pojedynczo pakowana, kolorowy znacznik rozmiarów: rozmiar: 3, 5, 6, 8  </t>
  </si>
  <si>
    <t>27.</t>
  </si>
  <si>
    <t>dren redon nr 12 dł 75</t>
  </si>
  <si>
    <t>28.</t>
  </si>
  <si>
    <t>dren redon nr 14 dł 75</t>
  </si>
  <si>
    <t>29.</t>
  </si>
  <si>
    <t>dren redon nr 16 dł 75</t>
  </si>
  <si>
    <t>30.</t>
  </si>
  <si>
    <t>dren redon nr 18 dł 75</t>
  </si>
  <si>
    <t>31.</t>
  </si>
  <si>
    <t>32.</t>
  </si>
  <si>
    <t>33.</t>
  </si>
  <si>
    <t>Pieluchomajtki M   op=30szt. Pieluchomajtki o podwyższonej chłonności, wykonane  z laminatu oddychającego na całej zewnętrznej powierzchni, posiadające elastyczne przylepcorzepy, superabsorbent z właściwością neutralizacji zapachów, dwa ściągacze taliowe-przód i tył, wewnątrz falbanki skierowane na zewnątrz zapobiegające wyciekom, system rozprowadzenia wilgoci po całej powierzchni, nie zawierające lateksu.</t>
  </si>
  <si>
    <t>Pieluchomajtki L   op=30szt, opis jak wyżej</t>
  </si>
  <si>
    <t>Pieluchomajtki XL   op=30szt, opis jak wyżej</t>
  </si>
  <si>
    <t>zestaw do cewnikowania jednorazowy o składzie: kleszczyki plastikowe 14cm, pęseta plastikowa anatomiczna 12,5cm, 5 kompresów z gazy bawełnianej wielkości 7,5cm x 7,5cm, 4 tampony z gazy bawełnianej wielkości śliwki, serweta włókninowa 45cm x 75cm, serweta włókninowa 75cm x 90cm z otworem o średnicy 10cm, strzykawka 20ml typ Luer, igła 1,2x40, żel poślizgowy w saszetce min. 2,7g, woda destylowana w ampułce 20 ml, para rękawiczek lateksowych w rozmiarze S lub M</t>
  </si>
  <si>
    <t>Cewnik do odsysania z rurek intubacyjnych z kontrolą ssania nr 4</t>
  </si>
  <si>
    <t>34.</t>
  </si>
  <si>
    <t>Cewnik do odsysania z rurek intubacyjnych z kontrolą ssania nr 6</t>
  </si>
  <si>
    <t>35.</t>
  </si>
  <si>
    <t>Zgłębnik PUR do żywienia dojelitowego z prowadnicą i wielofunkcyjnym łącznikiem - "Flocare" rozmiar 12 dł. 130cm</t>
  </si>
  <si>
    <t>36.</t>
  </si>
  <si>
    <t>Nakłuwacze nożykowe, głębokość nakłucia 2mm, 200szt.a</t>
  </si>
  <si>
    <t>37.</t>
  </si>
  <si>
    <t>Golarki</t>
  </si>
  <si>
    <t>38.</t>
  </si>
  <si>
    <t>Pojemnik próbek śluzu - objętość 40 ml opatrzony skalą rozpoczynającą się od 5ml z odstępami 1ml. Giętki wąż lateksowy umożliwia połączenie z cewnikiem odsysającym z regulatorem ssania do cewnika z nasadą lejkowatą, można uzyskać połączenie przez przełożenie dającego się zdjąć korektora na wąż lateksowy</t>
  </si>
  <si>
    <t>Zgłębnik do żywienia dożołądkowego lub dojelitowego KANGAROO</t>
  </si>
  <si>
    <t>Minimalne opakowanie wysyłkowe  wynosi 30 sztuk</t>
  </si>
  <si>
    <t>Wkład 200ml do strzykawki automatycznej CT 9000ADV</t>
  </si>
  <si>
    <t>Dren spiralny 150cm do strzykawki automatycznej CT 9000ADV</t>
  </si>
  <si>
    <t>Strzykawka j.u. 1ml z igłą 0,45x12mm do tuberkuliny, a'100szt</t>
  </si>
  <si>
    <t>Strzykawka j.u. 2ml dwuczęściowa, skala co 0,1ml rozszerzana do 2,5ml, przezroczysty cylinder, tłok kolorowy,  nazwa producenta na pojedynczej strzykawce, a'100szt</t>
  </si>
  <si>
    <t>op=6szt</t>
  </si>
  <si>
    <t>Kaniula dożylna neoatologiczna typu Neoflon BD G18 GA, 1,2x32, min. przepływ min. 54 ml/min, inne parametry j.w.</t>
  </si>
  <si>
    <t>Kaniula dożylna neoatologiczna typu Neoflon BD G26 0,6x19mm, opis j.w</t>
  </si>
  <si>
    <t>zestaw kompaktowy do drenażu klatki piersiowej, sterylny, dwukomorowy, umożliwiający podłączenie drenów umieszczonych w jamie opłucnowej podczas zabiegu operacyjnego lub w sytuacjach nagłych, komora kolekcyjna o pojemności 3000 ml, wyraźna skala ilości drenowanego płynu, zabezpieczony port przy drenie łączącym umożliwiający pobieranie świeżo zdrenowanego płynu do badań, przycisk z filtrem do rozszczelniania układu i wyrównania poziomu ciśnień, port do podłączenia i współpracy z "przenośną próznią", stabilny, z uchwytem do przenoszenia i zawieszania przy łóżku pacjenta, dren łączący elastyczny i przeźroczysty, zabezpieczony przed zagięciem metalową sprężyną, umożliwiający zlokalizowanie zaległej treści, z zatyczką, wszystkie elementy w jednym sterylnym opakowaniu</t>
  </si>
  <si>
    <t>Strzykawka j.u. 10 ml dwuczęściowa, skala co 0,5 ml rozszerzana do 12ml, przezroczysty cylinder, tłok kolorowy,  nazwa producenta na pojedynczej strzykawce, a'100szt</t>
  </si>
  <si>
    <t>Próbki</t>
  </si>
  <si>
    <t>10szt</t>
  </si>
  <si>
    <t>5 szt</t>
  </si>
  <si>
    <t>3szt</t>
  </si>
  <si>
    <t>Próbki w szt.</t>
  </si>
  <si>
    <t>Dot. pakietów, do których nie są wymagane próbki przy składaniu ofert</t>
  </si>
  <si>
    <t>Kaniula G 17 x 45mm do długotrwałych wlewów dożylnych z biokampatybilnego poliuretanu,wolna od lateksu i PCV, z zaworem iniekcyjnym, z korkirm samodomykającym, z paskiem RTG i filtrem hydrofobowym, korek luer-lock z trzpieniem poniżej jego krawędzi, ze skrzydełkami, przepływ 140 ml/min</t>
  </si>
  <si>
    <t>Kaniula G 18 x  45mm do długotrwałych wlewów dożylnych z biokampatybilnego poliuretanu,wolna od lateksu i PCV, z zaworem iniekcyjnym, z korkirm samodomykającym, z paskiem RTG i filtrem hydrofobowym, korek luer-lock z trzpieniem poniżej jego krawędzi, ze skrzydełkami, przepływ 85 ml/min</t>
  </si>
  <si>
    <t>Obwód oddechowy jednorazowy do respiratorów dla dorosłych rozmiar 22M/15F dł. 180cm (2 rury + łącznik Y dł. 180cm)</t>
  </si>
  <si>
    <t>Pakiet 9B - Dreny Redon, Cewniki do odsysania, Golarki, Pojemniki na próbki śluzu</t>
  </si>
  <si>
    <t>Pakiet 9A - Rurki tracheotomijne, intubacyjne, tracheostomijne, ustno-gardłowe</t>
  </si>
  <si>
    <t xml:space="preserve">Kaniula G 20 x 33mm do długotrwałych wlewów dożylnych z biokampatybilnego poliuretanu,wolna od lateksu i PCV, z zaworem iniekcyjnym, z korkirm samodomykającym, z paskiem RTG i filtrem hydrofobowym, korek luer-lock z trzpieniem poniżej jego krawędzi, ze skrzydełkami, przepływ 55 ml/min </t>
  </si>
  <si>
    <t>Kaniula G 22 x 25mm do długotrwałych wlewów dożylnych z biokampatybilnego poliuretanu,wolna od lateksu i PCV, z zaworem iniekcyjnym, z korkirm samodomykającym, z paskiem RTG i filtrem hydrofobowym, korek luer-lock z trzpieniem poniżej jego krawędzi, ze skrzydełkami, przepływ 33 ml/min</t>
  </si>
  <si>
    <t>Kaniula G20 x 32mm bezpieczna do długotrwałych wlewów dożylnych, przepływ 65ml/min, wyposażona w automatyczny mechanizm bezpieczeństwa chroniący przed zakłuciem podczas użycia i po użyciu kaniuli, posiadająca hydrofobowy filtr antybakteryjny, samodomykający sie korek, wykonana z teflonu (FEP)</t>
  </si>
  <si>
    <t>Zestawy do nakłucia jamy opłucnowej jałowy, jednorazowy, zawiera: trójdrożny kranik odcinający, 3 igły typ Lancet(14G,18G,16G), worek 2 litrowy z zaworem spustowym</t>
  </si>
  <si>
    <t>Kaniula dożylna neoatologiczna typu Neoflon BD G20 GA, 1,0x32, min. przepływ 54 ml/min, inne parametry j.w.</t>
  </si>
  <si>
    <t>Rampa 3-kranikowa. System 3 kraników trójdrożnych umieszczonych po jednej stronie rampy z oznaczeniem kierunku przepływu, końcówka typ luer-lock zarówno z lewej jak i z prawej strony, dodatkowo z jednej ze stron końcówka luer-lock z nakrętką, wytrzymałość do 6 bar, pokrętła w różnych kolorach, obrót 90 stopni, przejrzyste mocowanie lini infuzyjnych z widocznym wskaźnikiem przepływu, wykonana z poliweglanu, konstrukcja płytki umożliwiająca mocowanie jej w pozycji poziomej do stojaka pionowego, z uchwytem typu Kombi</t>
  </si>
  <si>
    <t>Zestaw do znieczuleń zewnątrzoponowych z filtrem zawierający igłę typ Touhy z nieruchomymi skrzydełkami 18G x 80 mm, strzykawka niskooporowa, cewnik zewnątrzoponowy z prowadnikiem, filtr płaski o gęstości 0,2 um, końce filtra zabezpieczone zatyczką lub koreczkiem z systemem mocowania do skóry pacjenta, łącznik cewnika typ Luer-Lock, zatrzaskowy element mocujący filtr z cewnikiem</t>
  </si>
  <si>
    <t>Zestaw do znieczulenia łączonego: podpajęczynówkowego i zewnątrzoponowego (CSE). Zawierający igłę do znieczulenia podpajęczynówkowego typ Pencil point 27G, igłę  typ Touhy z nieruchomymi skrzydełkami 18G i otworem na igłę podpajęczynówkową, system blokowania igły podpajęczynówkowej, samoprzylepny element mocowania filtra cewnika zewnętrznego do skóry</t>
  </si>
  <si>
    <t>Razem</t>
  </si>
  <si>
    <t>Cewnik do podawania tlenu przez nos dł. 420cm. Miękkie końcówki o gładkich zakończeniach, uniwersalny łącznik, pakowane pojedyńczo</t>
  </si>
  <si>
    <t>Cewnik do podawania tlenu przez nos dł. 200cm. Miękkie końcówki o gładkich zakończeniach, uniwersalny łącznik, pakowane pojedyńczo</t>
  </si>
  <si>
    <t>Kaniula G22 x 25mm bezpieczna do długotrwałych wlewów dożylnych, przepływ min.36 ml/min, wyposażona w automatyczny mechanizm bezpieczeństwa chroniący przed zakłuciem podczas użycia i po użyciu kaniuli, posiadająca hydrofobowy filtr antybakteryjny, samodomykający sie korek, wykonana z teflonu (FEP)</t>
  </si>
  <si>
    <t>Pakiet 26 - Pieluchomajtki</t>
  </si>
  <si>
    <t>Pakiet 27 - Zestaw do cewnikowania</t>
  </si>
  <si>
    <t>Kaniula G18 x 45mm, bezpieczna do długotrwałych wlewów dożylnych, przepływ min. 95ml/min, wyposażona w automatyczny mechanizm bezpieczeństwa chroniący przed zakłuciem podczas użycia i po użyciu kaniuli, posiadająca hydrofobowy filtr antybakteryjny, samodomykający sie korek, wykonana z teflonu (FEP)</t>
  </si>
  <si>
    <t>Pakiet 5 - Igła biopsyjna</t>
  </si>
  <si>
    <t>Pakiet 6 - Zestaw Yankauer, wkłady workowe, igły doszpikowe</t>
  </si>
  <si>
    <t>Pakiet 7 - Torakochirurgia</t>
  </si>
  <si>
    <t>Pakiet 8 - Ostrza chirurgiczne</t>
  </si>
  <si>
    <t>Pakiet 10 - Obwody oddechowe</t>
  </si>
  <si>
    <t>Pakiet 11- Zgłębnik KANGAROO</t>
  </si>
  <si>
    <t>Pakiet 12 -Materiały zużywalne do strzykawki automatycznej CT 9000ADV</t>
  </si>
  <si>
    <t>Pakiet 13 -Filtr bakteryjno wirusowy</t>
  </si>
  <si>
    <t>Pakiet 14 - Igły, strzykawki, kaniule, aparaty do przetoczeń, pojemniki na igły</t>
  </si>
  <si>
    <t>Pakiet 15 - Cewniki urologiczne, cewniki do odsysania, zgłębmiki żołądkowe</t>
  </si>
  <si>
    <t>Pakiet 16 - Drobny sprzęt medyczny</t>
  </si>
  <si>
    <t>Pakiet 17 - Noże okulistyczne</t>
  </si>
  <si>
    <t>Pakiet 18 - Retraktory tęczówkowe</t>
  </si>
  <si>
    <t>Pakiet 19 - Akcesoria ginekologiczne</t>
  </si>
  <si>
    <t>Pakiet 20 - Elektrody, żele, rejestratory</t>
  </si>
  <si>
    <t>Pakiet 23 - Klipsy tytanowe</t>
  </si>
  <si>
    <t>Pakiet 24 - Siatki przepuklinowe</t>
  </si>
  <si>
    <t>Przyrząd do przetaczania krwi i preparatów krwi, jałowy, niepirogenny, nietoksyczny, nie zawierający lateksu. W skład przyrządu wchodzą: igła biorcza dwukanałowa, osłonka igły biorczej, hydrofobowy filtr powietrza, zatyczka filtra, komora kroplowa o długości 90mm; pojemność 18 ml wolna od PCV; 20 kropli=1ml+/-0,1ml, filtr krwi o wielkości oczek 200 um, zaciskacz rolkowy z regulacją min. 15mm, rolka zaciskacza, dren medyczny o długości 150 cm, łącznik stożkowy typ luer-lock, osłonka łącznika. Opakowanie jednostkowe typ blister-pack, sterylizowane EO. Nazwa producenta na opakowaniu.</t>
  </si>
  <si>
    <t>Przyrząd do przetaczania płynów infuzyjnych, jałowy, niepirogenny, nietoksyczny, nie zawiera lateksu. W składzie: igła biorcza dwukanałowa, osłonka igły biorczej, hydrofobowy filtr powietrza, zatyczka filtra, komora kroplowa o dł. min. 60mm; poj. 12ml wolna od PCV; 20 kropli=1ml+/-0,1ml, filtr płynu o wielkości oczek 15 um, zaciskacz rolkowy regulacja min. 15mm, rolka zaciskacza, dren o długości 150 cm wykonany z PCV nie zawierający ftalanów, łącznik stożkowy typ luer-lock, osłona łącznika stożkowego, posiadający precyzyjny regulator przepływu z zaczepem do umocowania końcówki drenu na tylnej powierzchni. Kolor nadruku różniący się od nadruku na opakowaniu przyrządów do przetoczeń krwi. Opakowanie jednostkowe typ blister-pack, sterylizowane EO. Nazwa producenta na zaciskaczu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</si>
</sst>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,"/>
    <numFmt numFmtId="165" formatCode="#,###.00"/>
    <numFmt numFmtId="166" formatCode="#,##0.00_ ;[Red]\-#,##0.00,"/>
    <numFmt numFmtId="167" formatCode="_-* #,##0.000,_z_ł_-;\-* #,##0.000,_z_ł_-;_-* \-??\ 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167" fontId="0" fillId="0" borderId="0" xfId="15" applyNumberFormat="1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165" fontId="1" fillId="0" borderId="4" xfId="15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vertical="center"/>
    </xf>
    <xf numFmtId="4" fontId="1" fillId="0" borderId="3" xfId="0" applyNumberFormat="1" applyFont="1" applyFill="1" applyBorder="1" applyAlignment="1" applyProtection="1">
      <alignment vertical="center" wrapText="1"/>
      <protection/>
    </xf>
    <xf numFmtId="164" fontId="1" fillId="0" borderId="3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5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vertical="center"/>
    </xf>
    <xf numFmtId="0" fontId="3" fillId="0" borderId="3" xfId="18" applyFont="1" applyFill="1" applyBorder="1" applyAlignment="1">
      <alignment wrapText="1"/>
      <protection/>
    </xf>
    <xf numFmtId="4" fontId="1" fillId="0" borderId="2" xfId="0" applyNumberFormat="1" applyFont="1" applyFill="1" applyBorder="1" applyAlignment="1" applyProtection="1">
      <alignment wrapText="1"/>
      <protection/>
    </xf>
    <xf numFmtId="164" fontId="1" fillId="0" borderId="6" xfId="0" applyNumberFormat="1" applyFont="1" applyFill="1" applyBorder="1" applyAlignment="1">
      <alignment/>
    </xf>
    <xf numFmtId="0" fontId="1" fillId="0" borderId="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>
      <alignment horizontal="left" vertical="center"/>
    </xf>
    <xf numFmtId="9" fontId="1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4" fontId="2" fillId="0" borderId="7" xfId="0" applyNumberFormat="1" applyFont="1" applyFill="1" applyBorder="1" applyAlignment="1" applyProtection="1">
      <alignment horizontal="center" vertical="center" wrapText="1"/>
      <protection/>
    </xf>
    <xf numFmtId="166" fontId="2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 applyProtection="1">
      <alignment horizontal="center" vertical="center" wrapText="1"/>
      <protection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1" fillId="0" borderId="4" xfId="15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166" fontId="1" fillId="0" borderId="3" xfId="0" applyNumberFormat="1" applyFont="1" applyFill="1" applyBorder="1" applyAlignment="1">
      <alignment vertical="center" wrapText="1"/>
    </xf>
    <xf numFmtId="0" fontId="3" fillId="0" borderId="10" xfId="18" applyFont="1" applyFill="1" applyBorder="1" applyAlignment="1">
      <alignment wrapText="1"/>
      <protection/>
    </xf>
    <xf numFmtId="0" fontId="1" fillId="0" borderId="3" xfId="18" applyFont="1" applyFill="1" applyBorder="1" applyAlignment="1">
      <alignment vertical="center" wrapText="1"/>
      <protection/>
    </xf>
    <xf numFmtId="0" fontId="1" fillId="0" borderId="9" xfId="18" applyFont="1" applyFill="1" applyBorder="1" applyAlignment="1">
      <alignment vertical="center"/>
      <protection/>
    </xf>
    <xf numFmtId="0" fontId="1" fillId="0" borderId="13" xfId="18" applyFont="1" applyFill="1" applyBorder="1" applyAlignment="1">
      <alignment vertical="center"/>
      <protection/>
    </xf>
    <xf numFmtId="0" fontId="1" fillId="0" borderId="10" xfId="18" applyFont="1" applyFill="1" applyBorder="1" applyAlignment="1">
      <alignment vertical="center"/>
      <protection/>
    </xf>
    <xf numFmtId="0" fontId="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13" xfId="18" applyFont="1" applyFill="1" applyBorder="1" applyAlignment="1">
      <alignment wrapText="1"/>
      <protection/>
    </xf>
    <xf numFmtId="0" fontId="1" fillId="0" borderId="10" xfId="18" applyFont="1" applyFill="1" applyBorder="1" applyAlignment="1">
      <alignment wrapText="1"/>
      <protection/>
    </xf>
    <xf numFmtId="0" fontId="1" fillId="0" borderId="15" xfId="18" applyFont="1" applyFill="1" applyBorder="1">
      <alignment/>
      <protection/>
    </xf>
    <xf numFmtId="0" fontId="1" fillId="0" borderId="15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4" fontId="2" fillId="2" borderId="3" xfId="15" applyNumberFormat="1" applyFont="1" applyFill="1" applyBorder="1" applyAlignment="1" applyProtection="1">
      <alignment horizontal="center" wrapText="1"/>
      <protection/>
    </xf>
    <xf numFmtId="4" fontId="1" fillId="0" borderId="3" xfId="15" applyNumberFormat="1" applyFont="1" applyFill="1" applyBorder="1" applyAlignment="1" applyProtection="1">
      <alignment/>
      <protection/>
    </xf>
    <xf numFmtId="4" fontId="1" fillId="0" borderId="17" xfId="15" applyNumberFormat="1" applyFont="1" applyFill="1" applyBorder="1" applyAlignment="1" applyProtection="1">
      <alignment/>
      <protection/>
    </xf>
    <xf numFmtId="4" fontId="1" fillId="0" borderId="2" xfId="15" applyNumberFormat="1" applyFont="1" applyFill="1" applyBorder="1" applyAlignment="1" applyProtection="1">
      <alignment/>
      <protection/>
    </xf>
    <xf numFmtId="4" fontId="1" fillId="0" borderId="0" xfId="15" applyNumberFormat="1" applyFont="1" applyFill="1" applyBorder="1" applyAlignment="1" applyProtection="1">
      <alignment/>
      <protection/>
    </xf>
    <xf numFmtId="4" fontId="2" fillId="2" borderId="3" xfId="0" applyNumberFormat="1" applyFont="1" applyFill="1" applyBorder="1" applyAlignment="1">
      <alignment horizontal="center" wrapText="1"/>
    </xf>
    <xf numFmtId="4" fontId="1" fillId="0" borderId="16" xfId="15" applyNumberFormat="1" applyFont="1" applyFill="1" applyBorder="1" applyAlignment="1" applyProtection="1">
      <alignment/>
      <protection/>
    </xf>
    <xf numFmtId="4" fontId="1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" fontId="1" fillId="0" borderId="18" xfId="15" applyNumberFormat="1" applyFont="1" applyFill="1" applyBorder="1" applyAlignment="1" applyProtection="1">
      <alignment/>
      <protection/>
    </xf>
    <xf numFmtId="0" fontId="3" fillId="0" borderId="3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18" applyFont="1" applyFill="1" applyBorder="1" applyAlignment="1">
      <alignment wrapText="1"/>
      <protection/>
    </xf>
    <xf numFmtId="0" fontId="1" fillId="0" borderId="0" xfId="18" applyFont="1" applyFill="1" applyBorder="1" applyAlignment="1">
      <alignment wrapText="1"/>
      <protection/>
    </xf>
    <xf numFmtId="0" fontId="1" fillId="0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0" fontId="1" fillId="0" borderId="3" xfId="0" applyFont="1" applyFill="1" applyBorder="1" applyAlignment="1">
      <alignment/>
    </xf>
    <xf numFmtId="0" fontId="1" fillId="0" borderId="9" xfId="18" applyFont="1" applyFill="1" applyBorder="1" applyAlignment="1">
      <alignment vertical="top" wrapText="1"/>
      <protection/>
    </xf>
    <xf numFmtId="0" fontId="9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  <protection/>
    </xf>
    <xf numFmtId="9" fontId="1" fillId="0" borderId="3" xfId="0" applyNumberFormat="1" applyFont="1" applyFill="1" applyBorder="1" applyAlignment="1">
      <alignment horizontal="center" vertical="center"/>
    </xf>
    <xf numFmtId="4" fontId="1" fillId="0" borderId="3" xfId="15" applyNumberFormat="1" applyFont="1" applyFill="1" applyBorder="1" applyAlignment="1" applyProtection="1">
      <alignment horizontal="center" vertical="center"/>
      <protection/>
    </xf>
    <xf numFmtId="0" fontId="1" fillId="0" borderId="13" xfId="18" applyFont="1" applyFill="1" applyBorder="1" applyAlignment="1">
      <alignment vertical="top" wrapText="1"/>
      <protection/>
    </xf>
    <xf numFmtId="4" fontId="2" fillId="0" borderId="1" xfId="0" applyNumberFormat="1" applyFont="1" applyFill="1" applyBorder="1" applyAlignment="1" applyProtection="1">
      <alignment horizontal="center" vertical="center" wrapText="1"/>
      <protection/>
    </xf>
    <xf numFmtId="9" fontId="1" fillId="0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/>
    </xf>
    <xf numFmtId="0" fontId="1" fillId="0" borderId="15" xfId="18" applyFont="1" applyFill="1" applyBorder="1" applyAlignment="1">
      <alignment vertical="top" wrapText="1"/>
      <protection/>
    </xf>
    <xf numFmtId="4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8" applyFont="1" applyFill="1" applyBorder="1" applyAlignment="1">
      <alignment vertical="top" wrapText="1"/>
      <protection/>
    </xf>
    <xf numFmtId="0" fontId="1" fillId="0" borderId="0" xfId="0" applyFont="1" applyFill="1" applyBorder="1" applyAlignment="1">
      <alignment wrapText="1"/>
    </xf>
    <xf numFmtId="4" fontId="2" fillId="0" borderId="3" xfId="15" applyNumberFormat="1" applyFont="1" applyFill="1" applyBorder="1" applyAlignment="1" applyProtection="1">
      <alignment horizontal="center"/>
      <protection/>
    </xf>
    <xf numFmtId="4" fontId="2" fillId="0" borderId="3" xfId="0" applyNumberFormat="1" applyFont="1" applyFill="1" applyBorder="1" applyAlignment="1">
      <alignment horizontal="center"/>
    </xf>
    <xf numFmtId="0" fontId="1" fillId="0" borderId="9" xfId="18" applyFont="1" applyFill="1" applyBorder="1" applyAlignment="1">
      <alignment wrapText="1"/>
      <protection/>
    </xf>
    <xf numFmtId="0" fontId="9" fillId="0" borderId="3" xfId="18" applyFont="1" applyFill="1" applyBorder="1" applyAlignment="1">
      <alignment vertical="center" wrapText="1"/>
      <protection/>
    </xf>
    <xf numFmtId="43" fontId="2" fillId="0" borderId="3" xfId="0" applyNumberFormat="1" applyFont="1" applyFill="1" applyBorder="1" applyAlignment="1" applyProtection="1">
      <alignment vertical="center" wrapText="1"/>
      <protection/>
    </xf>
    <xf numFmtId="43" fontId="2" fillId="0" borderId="1" xfId="0" applyNumberFormat="1" applyFont="1" applyFill="1" applyBorder="1" applyAlignment="1" applyProtection="1">
      <alignment vertical="center" wrapText="1"/>
      <protection/>
    </xf>
    <xf numFmtId="43" fontId="2" fillId="0" borderId="2" xfId="0" applyNumberFormat="1" applyFont="1" applyFill="1" applyBorder="1" applyAlignment="1" applyProtection="1">
      <alignment vertical="center" wrapText="1"/>
      <protection/>
    </xf>
    <xf numFmtId="43" fontId="2" fillId="0" borderId="4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3" xfId="15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1" xfId="18" applyFont="1" applyFill="1" applyBorder="1" applyAlignment="1">
      <alignment horizontal="center" vertical="center" wrapText="1"/>
      <protection/>
    </xf>
    <xf numFmtId="4" fontId="1" fillId="0" borderId="3" xfId="0" applyNumberFormat="1" applyFont="1" applyFill="1" applyBorder="1" applyAlignment="1">
      <alignment horizontal="center" vertical="center" wrapText="1"/>
    </xf>
    <xf numFmtId="44" fontId="1" fillId="0" borderId="3" xfId="23" applyFont="1" applyFill="1" applyBorder="1" applyAlignment="1" applyProtection="1">
      <alignment horizontal="right" vertical="center" wrapText="1"/>
      <protection/>
    </xf>
    <xf numFmtId="9" fontId="1" fillId="0" borderId="3" xfId="22" applyFont="1" applyFill="1" applyBorder="1" applyAlignment="1">
      <alignment horizontal="center" vertical="center" wrapText="1"/>
    </xf>
    <xf numFmtId="4" fontId="1" fillId="0" borderId="3" xfId="23" applyNumberFormat="1" applyFont="1" applyFill="1" applyBorder="1" applyAlignment="1" applyProtection="1">
      <alignment horizontal="right" vertical="center" wrapText="1"/>
      <protection/>
    </xf>
    <xf numFmtId="4" fontId="1" fillId="0" borderId="3" xfId="23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20" applyFont="1" applyFill="1" applyBorder="1" applyAlignment="1">
      <alignment vertical="center" wrapText="1"/>
      <protection/>
    </xf>
    <xf numFmtId="0" fontId="1" fillId="0" borderId="18" xfId="18" applyFont="1" applyFill="1" applyBorder="1" applyAlignment="1">
      <alignment vertical="center" wrapText="1"/>
      <protection/>
    </xf>
    <xf numFmtId="0" fontId="1" fillId="0" borderId="16" xfId="18" applyFont="1" applyFill="1" applyBorder="1" applyAlignment="1">
      <alignment horizontal="center" vertical="center" wrapText="1"/>
      <protection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3" xfId="20" applyFont="1" applyFill="1" applyBorder="1" applyAlignment="1">
      <alignment vertical="center" wrapText="1"/>
      <protection/>
    </xf>
    <xf numFmtId="0" fontId="1" fillId="0" borderId="3" xfId="18" applyFont="1" applyFill="1" applyBorder="1" applyAlignment="1">
      <alignment horizontal="center" vertical="center" wrapText="1"/>
      <protection/>
    </xf>
    <xf numFmtId="0" fontId="1" fillId="4" borderId="3" xfId="0" applyFont="1" applyFill="1" applyBorder="1" applyAlignment="1">
      <alignment horizontal="center" vertical="center" wrapText="1"/>
    </xf>
    <xf numFmtId="0" fontId="1" fillId="4" borderId="9" xfId="18" applyFont="1" applyFill="1" applyBorder="1" applyAlignment="1">
      <alignment vertical="center" wrapText="1"/>
      <protection/>
    </xf>
    <xf numFmtId="0" fontId="1" fillId="4" borderId="3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44" fontId="1" fillId="4" borderId="3" xfId="23" applyFont="1" applyFill="1" applyBorder="1" applyAlignment="1" applyProtection="1">
      <alignment horizontal="right" vertical="center" wrapText="1"/>
      <protection/>
    </xf>
    <xf numFmtId="9" fontId="1" fillId="4" borderId="3" xfId="22" applyFont="1" applyFill="1" applyBorder="1" applyAlignment="1">
      <alignment horizontal="center" vertical="center" wrapText="1"/>
    </xf>
    <xf numFmtId="4" fontId="1" fillId="4" borderId="3" xfId="23" applyNumberFormat="1" applyFont="1" applyFill="1" applyBorder="1" applyAlignment="1" applyProtection="1">
      <alignment horizontal="right" vertical="center" wrapText="1"/>
      <protection/>
    </xf>
    <xf numFmtId="4" fontId="1" fillId="4" borderId="3" xfId="23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/>
    </xf>
    <xf numFmtId="0" fontId="1" fillId="0" borderId="3" xfId="0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0" fillId="0" borderId="3" xfId="0" applyFont="1" applyBorder="1" applyAlignment="1">
      <alignment wrapText="1"/>
    </xf>
    <xf numFmtId="4" fontId="0" fillId="0" borderId="3" xfId="0" applyNumberFormat="1" applyFont="1" applyBorder="1" applyAlignment="1">
      <alignment/>
    </xf>
    <xf numFmtId="0" fontId="0" fillId="0" borderId="7" xfId="0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3" xfId="0" applyNumberFormat="1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1" xfId="0" applyFont="1" applyFill="1" applyBorder="1" applyAlignment="1" applyProtection="1">
      <alignment wrapText="1"/>
      <protection locked="0"/>
    </xf>
    <xf numFmtId="0" fontId="1" fillId="0" borderId="0" xfId="18" applyFont="1" applyFill="1" applyBorder="1" applyAlignment="1">
      <alignment horizontal="center" wrapText="1"/>
      <protection/>
    </xf>
    <xf numFmtId="0" fontId="1" fillId="0" borderId="0" xfId="18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164" fontId="1" fillId="0" borderId="8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wrapText="1"/>
    </xf>
    <xf numFmtId="4" fontId="1" fillId="0" borderId="2" xfId="0" applyNumberFormat="1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 applyProtection="1">
      <alignment vertical="center" wrapText="1"/>
      <protection/>
    </xf>
    <xf numFmtId="164" fontId="1" fillId="0" borderId="2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 applyProtection="1">
      <alignment vertical="center" wrapText="1"/>
      <protection/>
    </xf>
    <xf numFmtId="164" fontId="2" fillId="0" borderId="3" xfId="0" applyNumberFormat="1" applyFont="1" applyFill="1" applyBorder="1" applyAlignment="1">
      <alignment vertical="center"/>
    </xf>
    <xf numFmtId="4" fontId="2" fillId="0" borderId="3" xfId="15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 wrapText="1"/>
      <protection/>
    </xf>
    <xf numFmtId="0" fontId="1" fillId="0" borderId="13" xfId="18" applyFont="1" applyFill="1" applyBorder="1" applyAlignment="1">
      <alignment vertical="center" wrapText="1"/>
      <protection/>
    </xf>
    <xf numFmtId="0" fontId="1" fillId="0" borderId="14" xfId="18" applyFont="1" applyFill="1" applyBorder="1" applyAlignment="1">
      <alignment horizontal="center" vertical="center"/>
      <protection/>
    </xf>
    <xf numFmtId="0" fontId="1" fillId="0" borderId="10" xfId="18" applyFont="1" applyFill="1" applyBorder="1" applyAlignment="1">
      <alignment vertical="center" wrapText="1"/>
      <protection/>
    </xf>
    <xf numFmtId="0" fontId="1" fillId="0" borderId="12" xfId="18" applyFont="1" applyFill="1" applyBorder="1" applyAlignment="1">
      <alignment horizontal="center" vertical="center"/>
      <protection/>
    </xf>
    <xf numFmtId="0" fontId="1" fillId="0" borderId="9" xfId="18" applyFont="1" applyFill="1" applyBorder="1" applyAlignment="1">
      <alignment vertical="center" wrapText="1"/>
      <protection/>
    </xf>
    <xf numFmtId="0" fontId="1" fillId="0" borderId="11" xfId="18" applyFont="1" applyFill="1" applyBorder="1" applyAlignment="1">
      <alignment horizontal="center" vertical="center"/>
      <protection/>
    </xf>
    <xf numFmtId="0" fontId="1" fillId="0" borderId="0" xfId="18" applyFont="1" applyFill="1" applyBorder="1" applyAlignment="1">
      <alignment vertical="center" wrapText="1"/>
      <protection/>
    </xf>
    <xf numFmtId="0" fontId="1" fillId="0" borderId="0" xfId="18" applyFont="1" applyFill="1" applyBorder="1" applyAlignment="1">
      <alignment horizontal="left" vertical="center" wrapText="1"/>
      <protection/>
    </xf>
    <xf numFmtId="0" fontId="1" fillId="0" borderId="0" xfId="18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top" wrapText="1"/>
    </xf>
    <xf numFmtId="0" fontId="1" fillId="0" borderId="12" xfId="0" applyFont="1" applyFill="1" applyBorder="1" applyAlignment="1">
      <alignment/>
    </xf>
    <xf numFmtId="0" fontId="2" fillId="0" borderId="0" xfId="18" applyFont="1" applyFill="1" applyBorder="1" applyAlignment="1">
      <alignment vertical="top" wrapText="1"/>
      <protection/>
    </xf>
    <xf numFmtId="0" fontId="1" fillId="0" borderId="0" xfId="18" applyFont="1" applyFill="1" applyBorder="1" applyAlignment="1">
      <alignment horizontal="center" vertical="center" wrapText="1"/>
      <protection/>
    </xf>
    <xf numFmtId="0" fontId="1" fillId="0" borderId="3" xfId="0" applyFont="1" applyFill="1" applyBorder="1" applyAlignment="1">
      <alignment horizontal="center"/>
    </xf>
    <xf numFmtId="4" fontId="1" fillId="0" borderId="3" xfId="0" applyNumberFormat="1" applyFont="1" applyFill="1" applyBorder="1" applyAlignment="1" applyProtection="1">
      <alignment wrapText="1"/>
      <protection/>
    </xf>
    <xf numFmtId="164" fontId="1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4" fontId="1" fillId="0" borderId="1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4" fontId="1" fillId="0" borderId="0" xfId="15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9" fontId="2" fillId="2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4" fontId="1" fillId="0" borderId="18" xfId="15" applyNumberFormat="1" applyFont="1" applyFill="1" applyBorder="1" applyAlignment="1" applyProtection="1">
      <alignment horizontal="center" vertical="center"/>
      <protection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9" xfId="15" applyNumberFormat="1" applyFont="1" applyFill="1" applyBorder="1" applyAlignment="1" applyProtection="1">
      <alignment horizontal="center" vertical="center"/>
      <protection/>
    </xf>
    <xf numFmtId="4" fontId="1" fillId="0" borderId="19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18" applyFont="1" applyFill="1" applyBorder="1" applyAlignment="1">
      <alignment vertical="center" wrapText="1"/>
      <protection/>
    </xf>
    <xf numFmtId="0" fontId="10" fillId="0" borderId="3" xfId="18" applyFont="1" applyFill="1" applyBorder="1" applyAlignment="1">
      <alignment horizontal="center" vertical="center" wrapText="1"/>
      <protection/>
    </xf>
    <xf numFmtId="0" fontId="1" fillId="0" borderId="2" xfId="18" applyFont="1" applyFill="1" applyBorder="1" applyAlignment="1">
      <alignment horizontal="center" vertical="center"/>
      <protection/>
    </xf>
    <xf numFmtId="0" fontId="10" fillId="0" borderId="2" xfId="18" applyFont="1" applyFill="1" applyBorder="1" applyAlignment="1">
      <alignment horizontal="center" vertical="center" wrapText="1"/>
      <protection/>
    </xf>
    <xf numFmtId="0" fontId="1" fillId="0" borderId="4" xfId="18" applyFont="1" applyFill="1" applyBorder="1" applyAlignment="1">
      <alignment vertical="center" wrapText="1"/>
      <protection/>
    </xf>
    <xf numFmtId="0" fontId="10" fillId="0" borderId="4" xfId="18" applyFont="1" applyFill="1" applyBorder="1" applyAlignment="1">
      <alignment horizontal="center" vertical="center" wrapText="1"/>
      <protection/>
    </xf>
    <xf numFmtId="0" fontId="1" fillId="0" borderId="4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" fontId="2" fillId="0" borderId="3" xfId="15" applyNumberFormat="1" applyFont="1" applyFill="1" applyBorder="1" applyAlignment="1" applyProtection="1">
      <alignment horizontal="center" vertical="center"/>
      <protection/>
    </xf>
    <xf numFmtId="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19" applyFont="1" applyFill="1" applyBorder="1" applyAlignment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/>
    </xf>
    <xf numFmtId="9" fontId="2" fillId="2" borderId="23" xfId="0" applyNumberFormat="1" applyFont="1" applyFill="1" applyBorder="1" applyAlignment="1">
      <alignment horizontal="center" vertical="center"/>
    </xf>
    <xf numFmtId="4" fontId="2" fillId="2" borderId="21" xfId="15" applyNumberFormat="1" applyFont="1" applyFill="1" applyBorder="1" applyAlignment="1" applyProtection="1">
      <alignment horizontal="center" vertical="center" wrapText="1"/>
      <protection/>
    </xf>
    <xf numFmtId="4" fontId="2" fillId="2" borderId="22" xfId="0" applyNumberFormat="1" applyFont="1" applyFill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/>
    </xf>
    <xf numFmtId="9" fontId="1" fillId="0" borderId="2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6" xfId="18" applyFont="1" applyFill="1" applyBorder="1" applyAlignment="1">
      <alignment vertical="center" wrapText="1"/>
      <protection/>
    </xf>
    <xf numFmtId="0" fontId="1" fillId="0" borderId="4" xfId="18" applyFont="1" applyFill="1" applyBorder="1" applyAlignment="1">
      <alignment horizontal="center" vertical="center"/>
      <protection/>
    </xf>
    <xf numFmtId="0" fontId="1" fillId="0" borderId="12" xfId="18" applyFont="1" applyFill="1" applyBorder="1" applyAlignment="1">
      <alignment vertical="center" wrapText="1"/>
      <protection/>
    </xf>
    <xf numFmtId="0" fontId="2" fillId="0" borderId="0" xfId="18" applyFont="1" applyFill="1" applyBorder="1" applyAlignment="1">
      <alignment vertical="center" wrapText="1"/>
      <protection/>
    </xf>
    <xf numFmtId="0" fontId="1" fillId="0" borderId="1" xfId="18" applyFont="1" applyFill="1" applyBorder="1" applyAlignment="1">
      <alignment vertical="center" wrapText="1"/>
      <protection/>
    </xf>
    <xf numFmtId="0" fontId="1" fillId="0" borderId="2" xfId="18" applyFont="1" applyFill="1" applyBorder="1" applyAlignment="1">
      <alignment vertical="center"/>
      <protection/>
    </xf>
    <xf numFmtId="0" fontId="1" fillId="0" borderId="4" xfId="0" applyFont="1" applyFill="1" applyBorder="1" applyAlignment="1">
      <alignment vertical="center"/>
    </xf>
    <xf numFmtId="0" fontId="1" fillId="0" borderId="9" xfId="18" applyFont="1" applyFill="1" applyBorder="1" applyAlignment="1">
      <alignment horizontal="left" vertical="center" wrapText="1"/>
      <protection/>
    </xf>
    <xf numFmtId="0" fontId="1" fillId="0" borderId="3" xfId="18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 wrapText="1"/>
    </xf>
    <xf numFmtId="1" fontId="2" fillId="2" borderId="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" fillId="0" borderId="1" xfId="23" applyNumberFormat="1" applyFont="1" applyFill="1" applyBorder="1" applyAlignment="1" applyProtection="1">
      <alignment horizontal="center" wrapText="1"/>
      <protection/>
    </xf>
    <xf numFmtId="9" fontId="1" fillId="0" borderId="5" xfId="22" applyFont="1" applyFill="1" applyBorder="1" applyAlignment="1">
      <alignment/>
    </xf>
    <xf numFmtId="4" fontId="1" fillId="0" borderId="1" xfId="23" applyNumberFormat="1" applyFont="1" applyFill="1" applyBorder="1" applyAlignment="1" applyProtection="1">
      <alignment/>
      <protection/>
    </xf>
    <xf numFmtId="4" fontId="1" fillId="0" borderId="13" xfId="23" applyNumberFormat="1" applyFont="1" applyFill="1" applyBorder="1" applyAlignment="1">
      <alignment/>
    </xf>
    <xf numFmtId="4" fontId="1" fillId="0" borderId="1" xfId="23" applyNumberFormat="1" applyFont="1" applyFill="1" applyBorder="1" applyAlignment="1">
      <alignment/>
    </xf>
    <xf numFmtId="0" fontId="1" fillId="0" borderId="15" xfId="18" applyFont="1" applyFill="1" applyBorder="1" applyAlignment="1">
      <alignment wrapText="1"/>
      <protection/>
    </xf>
    <xf numFmtId="1" fontId="1" fillId="0" borderId="4" xfId="0" applyNumberFormat="1" applyFont="1" applyFill="1" applyBorder="1" applyAlignment="1">
      <alignment horizontal="center"/>
    </xf>
    <xf numFmtId="4" fontId="1" fillId="0" borderId="4" xfId="23" applyNumberFormat="1" applyFont="1" applyFill="1" applyBorder="1" applyAlignment="1" applyProtection="1">
      <alignment horizontal="center" wrapText="1"/>
      <protection/>
    </xf>
    <xf numFmtId="9" fontId="1" fillId="0" borderId="8" xfId="22" applyFont="1" applyFill="1" applyBorder="1" applyAlignment="1">
      <alignment/>
    </xf>
    <xf numFmtId="1" fontId="1" fillId="0" borderId="3" xfId="0" applyNumberFormat="1" applyFont="1" applyFill="1" applyBorder="1" applyAlignment="1">
      <alignment horizontal="center"/>
    </xf>
    <xf numFmtId="4" fontId="1" fillId="0" borderId="3" xfId="23" applyNumberFormat="1" applyFont="1" applyFill="1" applyBorder="1" applyAlignment="1" applyProtection="1">
      <alignment horizontal="center" wrapText="1"/>
      <protection/>
    </xf>
    <xf numFmtId="9" fontId="1" fillId="0" borderId="3" xfId="22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4" fontId="2" fillId="0" borderId="3" xfId="23" applyNumberFormat="1" applyFont="1" applyFill="1" applyBorder="1" applyAlignment="1" applyProtection="1">
      <alignment/>
      <protection/>
    </xf>
    <xf numFmtId="4" fontId="2" fillId="0" borderId="3" xfId="23" applyNumberFormat="1" applyFont="1" applyFill="1" applyBorder="1" applyAlignment="1">
      <alignment/>
    </xf>
    <xf numFmtId="4" fontId="0" fillId="0" borderId="0" xfId="23" applyNumberFormat="1" applyFont="1" applyFill="1" applyBorder="1" applyAlignment="1" applyProtection="1">
      <alignment/>
      <protection/>
    </xf>
    <xf numFmtId="4" fontId="0" fillId="0" borderId="0" xfId="23" applyNumberFormat="1" applyFont="1" applyFill="1" applyBorder="1" applyAlignment="1">
      <alignment/>
    </xf>
    <xf numFmtId="0" fontId="1" fillId="0" borderId="3" xfId="18" applyFont="1" applyFill="1" applyBorder="1" applyAlignment="1">
      <alignment wrapText="1"/>
      <protection/>
    </xf>
    <xf numFmtId="4" fontId="1" fillId="0" borderId="3" xfId="23" applyNumberFormat="1" applyFont="1" applyFill="1" applyBorder="1" applyAlignment="1" applyProtection="1">
      <alignment vertical="center" wrapText="1"/>
      <protection/>
    </xf>
    <xf numFmtId="4" fontId="1" fillId="0" borderId="3" xfId="23" applyNumberFormat="1" applyFont="1" applyFill="1" applyBorder="1" applyAlignment="1" applyProtection="1">
      <alignment/>
      <protection/>
    </xf>
    <xf numFmtId="4" fontId="1" fillId="0" borderId="3" xfId="23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1" fontId="1" fillId="0" borderId="17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 applyProtection="1">
      <alignment vertical="center" wrapText="1"/>
      <protection/>
    </xf>
    <xf numFmtId="164" fontId="1" fillId="0" borderId="0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1" fontId="2" fillId="0" borderId="9" xfId="0" applyNumberFormat="1" applyFont="1" applyFill="1" applyBorder="1" applyAlignment="1">
      <alignment horizontal="center"/>
    </xf>
    <xf numFmtId="9" fontId="1" fillId="0" borderId="11" xfId="22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1" fontId="1" fillId="0" borderId="1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2" xfId="18" applyFont="1" applyFill="1" applyBorder="1" applyAlignment="1">
      <alignment wrapText="1"/>
      <protection/>
    </xf>
    <xf numFmtId="0" fontId="1" fillId="0" borderId="2" xfId="18" applyFont="1" applyFill="1" applyBorder="1" applyAlignment="1">
      <alignment horizontal="center" wrapText="1"/>
      <protection/>
    </xf>
    <xf numFmtId="1" fontId="2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wrapText="1"/>
      <protection/>
    </xf>
    <xf numFmtId="0" fontId="1" fillId="0" borderId="1" xfId="18" applyFont="1" applyFill="1" applyBorder="1" applyAlignment="1">
      <alignment horizontal="center" wrapText="1"/>
      <protection/>
    </xf>
    <xf numFmtId="0" fontId="1" fillId="0" borderId="2" xfId="18" applyFont="1" applyFill="1" applyBorder="1" applyAlignment="1">
      <alignment horizontal="center"/>
      <protection/>
    </xf>
    <xf numFmtId="0" fontId="1" fillId="0" borderId="2" xfId="18" applyFont="1" applyFill="1" applyBorder="1">
      <alignment/>
      <protection/>
    </xf>
    <xf numFmtId="0" fontId="1" fillId="0" borderId="4" xfId="18" applyFont="1" applyFill="1" applyBorder="1" applyAlignment="1">
      <alignment wrapText="1"/>
      <protection/>
    </xf>
    <xf numFmtId="0" fontId="1" fillId="0" borderId="4" xfId="18" applyFont="1" applyFill="1" applyBorder="1" applyAlignment="1">
      <alignment horizontal="center"/>
      <protection/>
    </xf>
    <xf numFmtId="1" fontId="1" fillId="0" borderId="15" xfId="0" applyNumberFormat="1" applyFont="1" applyFill="1" applyBorder="1" applyAlignment="1">
      <alignment horizontal="center"/>
    </xf>
    <xf numFmtId="0" fontId="1" fillId="0" borderId="17" xfId="18" applyFont="1" applyFill="1" applyBorder="1" applyAlignment="1">
      <alignment wrapText="1"/>
      <protection/>
    </xf>
    <xf numFmtId="0" fontId="1" fillId="0" borderId="3" xfId="18" applyFont="1" applyFill="1" applyBorder="1" applyAlignment="1">
      <alignment horizontal="center"/>
      <protection/>
    </xf>
    <xf numFmtId="1" fontId="1" fillId="0" borderId="9" xfId="0" applyNumberFormat="1" applyFont="1" applyFill="1" applyBorder="1" applyAlignment="1">
      <alignment horizontal="center"/>
    </xf>
    <xf numFmtId="0" fontId="2" fillId="0" borderId="0" xfId="18" applyFont="1" applyFill="1" applyBorder="1">
      <alignment/>
      <protection/>
    </xf>
    <xf numFmtId="1" fontId="2" fillId="0" borderId="3" xfId="0" applyNumberFormat="1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4" fontId="1" fillId="0" borderId="12" xfId="23" applyNumberFormat="1" applyFont="1" applyFill="1" applyBorder="1" applyAlignment="1" applyProtection="1">
      <alignment vertical="center" wrapText="1"/>
      <protection/>
    </xf>
    <xf numFmtId="0" fontId="1" fillId="0" borderId="7" xfId="0" applyFont="1" applyFill="1" applyBorder="1" applyAlignment="1">
      <alignment/>
    </xf>
    <xf numFmtId="4" fontId="2" fillId="0" borderId="8" xfId="0" applyNumberFormat="1" applyFont="1" applyFill="1" applyBorder="1" applyAlignment="1">
      <alignment horizontal="center" vertical="center"/>
    </xf>
    <xf numFmtId="166" fontId="2" fillId="0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4" fontId="1" fillId="0" borderId="3" xfId="0" applyNumberFormat="1" applyFont="1" applyBorder="1" applyAlignment="1">
      <alignment/>
    </xf>
    <xf numFmtId="166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6" fontId="2" fillId="0" borderId="0" xfId="0" applyNumberFormat="1" applyFont="1" applyFill="1" applyBorder="1" applyAlignment="1">
      <alignment horizontal="center" vertical="center"/>
    </xf>
    <xf numFmtId="4" fontId="2" fillId="0" borderId="0" xfId="23" applyNumberFormat="1" applyFont="1" applyFill="1" applyBorder="1" applyAlignment="1" applyProtection="1">
      <alignment/>
      <protection/>
    </xf>
    <xf numFmtId="4" fontId="2" fillId="0" borderId="0" xfId="23" applyNumberFormat="1" applyFont="1" applyFill="1" applyBorder="1" applyAlignment="1">
      <alignment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center"/>
    </xf>
    <xf numFmtId="43" fontId="0" fillId="0" borderId="3" xfId="15" applyFont="1" applyBorder="1" applyAlignment="1">
      <alignment horizontal="center" vertical="center" wrapText="1"/>
    </xf>
    <xf numFmtId="9" fontId="1" fillId="0" borderId="3" xfId="22" applyFont="1" applyFill="1" applyBorder="1" applyAlignment="1">
      <alignment horizontal="center" vertical="center"/>
    </xf>
    <xf numFmtId="4" fontId="1" fillId="0" borderId="3" xfId="23" applyNumberFormat="1" applyFont="1" applyFill="1" applyBorder="1" applyAlignment="1" applyProtection="1">
      <alignment horizontal="center" vertical="center"/>
      <protection/>
    </xf>
    <xf numFmtId="4" fontId="1" fillId="0" borderId="3" xfId="23" applyNumberFormat="1" applyFont="1" applyFill="1" applyBorder="1" applyAlignment="1">
      <alignment horizontal="center" vertical="center"/>
    </xf>
    <xf numFmtId="43" fontId="0" fillId="0" borderId="3" xfId="15" applyFont="1" applyBorder="1" applyAlignment="1">
      <alignment vertical="top" wrapText="1"/>
    </xf>
    <xf numFmtId="4" fontId="0" fillId="0" borderId="3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" fillId="0" borderId="20" xfId="18" applyFont="1" applyFill="1" applyBorder="1" applyAlignment="1">
      <alignment horizontal="left" wrapText="1"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Hyperlink" xfId="17"/>
    <cellStyle name="Normalny_pakiet cewniki" xfId="18"/>
    <cellStyle name="Normalny_Srarachowice 15 10 09 r " xfId="19"/>
    <cellStyle name="Normalny_Wycena igły, strzyk, kaniule 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0"/>
  <sheetViews>
    <sheetView tabSelected="1" view="pageBreakPreview" zoomScaleSheetLayoutView="100" workbookViewId="0" topLeftCell="A196">
      <selection activeCell="F246" sqref="F246"/>
    </sheetView>
  </sheetViews>
  <sheetFormatPr defaultColWidth="9.140625" defaultRowHeight="12.75"/>
  <cols>
    <col min="1" max="1" width="2.8515625" style="85" customWidth="1"/>
    <col min="2" max="2" width="51.8515625" style="85" customWidth="1"/>
    <col min="3" max="3" width="14.8515625" style="85" customWidth="1"/>
    <col min="4" max="4" width="11.28125" style="85" customWidth="1"/>
    <col min="5" max="5" width="6.7109375" style="85" customWidth="1"/>
    <col min="6" max="6" width="10.00390625" style="86" customWidth="1"/>
    <col min="7" max="7" width="11.28125" style="85" customWidth="1"/>
    <col min="8" max="8" width="11.140625" style="86" customWidth="1"/>
    <col min="9" max="9" width="17.8515625" style="86" customWidth="1"/>
    <col min="10" max="10" width="15.57421875" style="86" customWidth="1"/>
    <col min="11" max="11" width="9.421875" style="87" bestFit="1" customWidth="1"/>
    <col min="12" max="12" width="10.8515625" style="85" bestFit="1" customWidth="1"/>
    <col min="13" max="16384" width="9.140625" style="85" customWidth="1"/>
  </cols>
  <sheetData>
    <row r="1" ht="12.75">
      <c r="A1" s="32" t="s">
        <v>193</v>
      </c>
    </row>
    <row r="3" spans="1:11" s="1" customFormat="1" ht="12">
      <c r="A3" s="3"/>
      <c r="B3" s="88" t="s">
        <v>130</v>
      </c>
      <c r="C3" s="89"/>
      <c r="D3" s="89"/>
      <c r="E3" s="90"/>
      <c r="F3" s="40"/>
      <c r="G3" s="8"/>
      <c r="H3" s="70"/>
      <c r="I3" s="75"/>
      <c r="J3" s="70"/>
      <c r="K3" s="79"/>
    </row>
    <row r="4" spans="1:11" s="1" customFormat="1" ht="35.25" customHeight="1">
      <c r="A4" s="11" t="s">
        <v>134</v>
      </c>
      <c r="B4" s="44" t="s">
        <v>135</v>
      </c>
      <c r="C4" s="91" t="s">
        <v>136</v>
      </c>
      <c r="D4" s="46" t="s">
        <v>137</v>
      </c>
      <c r="E4" s="41" t="s">
        <v>138</v>
      </c>
      <c r="F4" s="92" t="s">
        <v>245</v>
      </c>
      <c r="G4" s="12" t="s">
        <v>140</v>
      </c>
      <c r="H4" s="71" t="s">
        <v>141</v>
      </c>
      <c r="I4" s="76" t="s">
        <v>142</v>
      </c>
      <c r="J4" s="76" t="s">
        <v>143</v>
      </c>
      <c r="K4" s="93" t="s">
        <v>307</v>
      </c>
    </row>
    <row r="5" spans="1:11" s="1" customFormat="1" ht="35.25" customHeight="1">
      <c r="A5" s="94" t="s">
        <v>144</v>
      </c>
      <c r="B5" s="95" t="s">
        <v>195</v>
      </c>
      <c r="C5" s="96"/>
      <c r="D5" s="69" t="s">
        <v>145</v>
      </c>
      <c r="E5" s="39">
        <v>42</v>
      </c>
      <c r="F5" s="97"/>
      <c r="G5" s="98">
        <v>0.08</v>
      </c>
      <c r="H5" s="99">
        <f>E5*F5</f>
        <v>0</v>
      </c>
      <c r="I5" s="39">
        <f>H5*G5</f>
        <v>0</v>
      </c>
      <c r="J5" s="39">
        <f>H5+I5</f>
        <v>0</v>
      </c>
      <c r="K5" s="79"/>
    </row>
    <row r="6" spans="1:11" s="1" customFormat="1" ht="35.25" customHeight="1">
      <c r="A6" s="2" t="s">
        <v>146</v>
      </c>
      <c r="B6" s="100" t="s">
        <v>196</v>
      </c>
      <c r="C6" s="96"/>
      <c r="D6" s="66" t="s">
        <v>145</v>
      </c>
      <c r="E6" s="36">
        <v>155</v>
      </c>
      <c r="F6" s="101"/>
      <c r="G6" s="102">
        <v>0.08</v>
      </c>
      <c r="H6" s="99">
        <f>E6*F6</f>
        <v>0</v>
      </c>
      <c r="I6" s="39">
        <f>H6*G6</f>
        <v>0</v>
      </c>
      <c r="J6" s="39">
        <f>H6+I6</f>
        <v>0</v>
      </c>
      <c r="K6" s="79"/>
    </row>
    <row r="7" spans="1:11" s="1" customFormat="1" ht="36" customHeight="1">
      <c r="A7" s="103" t="s">
        <v>147</v>
      </c>
      <c r="B7" s="104" t="s">
        <v>197</v>
      </c>
      <c r="C7" s="96"/>
      <c r="D7" s="68" t="s">
        <v>145</v>
      </c>
      <c r="E7" s="38">
        <v>30</v>
      </c>
      <c r="F7" s="105"/>
      <c r="G7" s="98">
        <v>0.08</v>
      </c>
      <c r="H7" s="99">
        <f>E7*F7</f>
        <v>0</v>
      </c>
      <c r="I7" s="39">
        <f>H7*G7</f>
        <v>0</v>
      </c>
      <c r="J7" s="39">
        <f>H7+I7</f>
        <v>0</v>
      </c>
      <c r="K7" s="79"/>
    </row>
    <row r="8" spans="1:11" s="9" customFormat="1" ht="22.5">
      <c r="A8" s="94" t="s">
        <v>148</v>
      </c>
      <c r="B8" s="95" t="s">
        <v>149</v>
      </c>
      <c r="C8" s="96"/>
      <c r="D8" s="69" t="s">
        <v>145</v>
      </c>
      <c r="E8" s="39">
        <v>50</v>
      </c>
      <c r="F8" s="97"/>
      <c r="G8" s="102">
        <v>0.08</v>
      </c>
      <c r="H8" s="99">
        <f>E8*F8</f>
        <v>0</v>
      </c>
      <c r="I8" s="39">
        <f>H8*G8</f>
        <v>0</v>
      </c>
      <c r="J8" s="39">
        <f>H8+I8</f>
        <v>0</v>
      </c>
      <c r="K8" s="80"/>
    </row>
    <row r="9" spans="1:11" s="1" customFormat="1" ht="12">
      <c r="A9" s="3"/>
      <c r="B9" s="106"/>
      <c r="C9" s="107"/>
      <c r="D9" s="90"/>
      <c r="E9" s="40"/>
      <c r="F9" s="33" t="s">
        <v>150</v>
      </c>
      <c r="G9" s="33"/>
      <c r="H9" s="108">
        <f>SUM(H5:H8)</f>
        <v>0</v>
      </c>
      <c r="I9" s="109">
        <f>SUM(I5:I8)</f>
        <v>0</v>
      </c>
      <c r="J9" s="109">
        <f>SUM(J5:J8)</f>
        <v>0</v>
      </c>
      <c r="K9" s="79"/>
    </row>
    <row r="10" spans="1:11" s="1" customFormat="1" ht="12">
      <c r="A10" s="3"/>
      <c r="B10" s="7" t="s">
        <v>131</v>
      </c>
      <c r="C10" s="3"/>
      <c r="D10" s="3"/>
      <c r="E10" s="3"/>
      <c r="F10" s="40"/>
      <c r="G10" s="8"/>
      <c r="H10" s="70"/>
      <c r="I10" s="75"/>
      <c r="J10" s="70"/>
      <c r="K10" s="79"/>
    </row>
    <row r="11" spans="1:11" s="1" customFormat="1" ht="31.5" customHeight="1">
      <c r="A11" s="11" t="s">
        <v>134</v>
      </c>
      <c r="B11" s="44" t="s">
        <v>135</v>
      </c>
      <c r="C11" s="91" t="s">
        <v>136</v>
      </c>
      <c r="D11" s="46" t="s">
        <v>137</v>
      </c>
      <c r="E11" s="41" t="s">
        <v>138</v>
      </c>
      <c r="F11" s="92" t="s">
        <v>245</v>
      </c>
      <c r="G11" s="12" t="s">
        <v>140</v>
      </c>
      <c r="H11" s="71" t="s">
        <v>141</v>
      </c>
      <c r="I11" s="76" t="s">
        <v>142</v>
      </c>
      <c r="J11" s="76" t="s">
        <v>143</v>
      </c>
      <c r="K11" s="93" t="s">
        <v>307</v>
      </c>
    </row>
    <row r="12" spans="1:11" s="1" customFormat="1" ht="33.75">
      <c r="A12" s="94" t="s">
        <v>144</v>
      </c>
      <c r="B12" s="110" t="s">
        <v>151</v>
      </c>
      <c r="C12" s="111"/>
      <c r="D12" s="69" t="s">
        <v>145</v>
      </c>
      <c r="E12" s="39">
        <v>2</v>
      </c>
      <c r="F12" s="112"/>
      <c r="G12" s="98">
        <v>0.08</v>
      </c>
      <c r="H12" s="99">
        <f>E12*F12</f>
        <v>0</v>
      </c>
      <c r="I12" s="39">
        <f>H12*G12</f>
        <v>0</v>
      </c>
      <c r="J12" s="39">
        <f>H12+I12</f>
        <v>0</v>
      </c>
      <c r="K12" s="79"/>
    </row>
    <row r="13" spans="1:11" s="1" customFormat="1" ht="33.75">
      <c r="A13" s="2" t="s">
        <v>146</v>
      </c>
      <c r="B13" s="61" t="s">
        <v>152</v>
      </c>
      <c r="C13" s="111"/>
      <c r="D13" s="66" t="s">
        <v>145</v>
      </c>
      <c r="E13" s="36">
        <v>10</v>
      </c>
      <c r="F13" s="113"/>
      <c r="G13" s="102">
        <v>0.08</v>
      </c>
      <c r="H13" s="99">
        <f aca="true" t="shared" si="0" ref="H13:H27">E13*F13</f>
        <v>0</v>
      </c>
      <c r="I13" s="39">
        <f aca="true" t="shared" si="1" ref="I13:I27">H13*G13</f>
        <v>0</v>
      </c>
      <c r="J13" s="39">
        <f aca="true" t="shared" si="2" ref="J13:J27">H13+I13</f>
        <v>0</v>
      </c>
      <c r="K13" s="79"/>
    </row>
    <row r="14" spans="1:11" s="1" customFormat="1" ht="21.75" customHeight="1">
      <c r="A14" s="2" t="s">
        <v>147</v>
      </c>
      <c r="B14" s="61" t="s">
        <v>153</v>
      </c>
      <c r="C14" s="111"/>
      <c r="D14" s="66" t="s">
        <v>145</v>
      </c>
      <c r="E14" s="36">
        <v>4</v>
      </c>
      <c r="F14" s="113"/>
      <c r="G14" s="98">
        <v>0.08</v>
      </c>
      <c r="H14" s="99">
        <f t="shared" si="0"/>
        <v>0</v>
      </c>
      <c r="I14" s="39">
        <f t="shared" si="1"/>
        <v>0</v>
      </c>
      <c r="J14" s="39">
        <f t="shared" si="2"/>
        <v>0</v>
      </c>
      <c r="K14" s="79"/>
    </row>
    <row r="15" spans="1:11" s="1" customFormat="1" ht="69" customHeight="1">
      <c r="A15" s="2" t="s">
        <v>155</v>
      </c>
      <c r="B15" s="61" t="s">
        <v>156</v>
      </c>
      <c r="C15" s="111"/>
      <c r="D15" s="67" t="s">
        <v>145</v>
      </c>
      <c r="E15" s="37">
        <v>10</v>
      </c>
      <c r="F15" s="114"/>
      <c r="G15" s="102">
        <v>0.08</v>
      </c>
      <c r="H15" s="99">
        <f t="shared" si="0"/>
        <v>0</v>
      </c>
      <c r="I15" s="39">
        <f t="shared" si="1"/>
        <v>0</v>
      </c>
      <c r="J15" s="39">
        <f t="shared" si="2"/>
        <v>0</v>
      </c>
      <c r="K15" s="79"/>
    </row>
    <row r="16" spans="1:11" s="1" customFormat="1" ht="67.5" customHeight="1">
      <c r="A16" s="2" t="s">
        <v>157</v>
      </c>
      <c r="B16" s="61" t="s">
        <v>158</v>
      </c>
      <c r="C16" s="111"/>
      <c r="D16" s="67" t="s">
        <v>145</v>
      </c>
      <c r="E16" s="37">
        <v>10</v>
      </c>
      <c r="F16" s="114"/>
      <c r="G16" s="98">
        <v>0.08</v>
      </c>
      <c r="H16" s="99">
        <f t="shared" si="0"/>
        <v>0</v>
      </c>
      <c r="I16" s="39">
        <f t="shared" si="1"/>
        <v>0</v>
      </c>
      <c r="J16" s="39">
        <f t="shared" si="2"/>
        <v>0</v>
      </c>
      <c r="K16" s="79"/>
    </row>
    <row r="17" spans="1:11" s="1" customFormat="1" ht="58.5" customHeight="1">
      <c r="A17" s="2" t="s">
        <v>159</v>
      </c>
      <c r="B17" s="62" t="s">
        <v>160</v>
      </c>
      <c r="C17" s="96"/>
      <c r="D17" s="67" t="s">
        <v>145</v>
      </c>
      <c r="E17" s="37">
        <v>3</v>
      </c>
      <c r="F17" s="114"/>
      <c r="G17" s="102">
        <v>0.08</v>
      </c>
      <c r="H17" s="99">
        <f t="shared" si="0"/>
        <v>0</v>
      </c>
      <c r="I17" s="39">
        <f t="shared" si="1"/>
        <v>0</v>
      </c>
      <c r="J17" s="39">
        <f t="shared" si="2"/>
        <v>0</v>
      </c>
      <c r="K17" s="79"/>
    </row>
    <row r="18" spans="1:11" s="1" customFormat="1" ht="12">
      <c r="A18" s="2" t="s">
        <v>161</v>
      </c>
      <c r="B18" s="61" t="s">
        <v>162</v>
      </c>
      <c r="C18" s="111"/>
      <c r="D18" s="67" t="s">
        <v>145</v>
      </c>
      <c r="E18" s="37">
        <v>120</v>
      </c>
      <c r="F18" s="114"/>
      <c r="G18" s="98">
        <v>0.08</v>
      </c>
      <c r="H18" s="99">
        <f t="shared" si="0"/>
        <v>0</v>
      </c>
      <c r="I18" s="39">
        <f t="shared" si="1"/>
        <v>0</v>
      </c>
      <c r="J18" s="39">
        <f t="shared" si="2"/>
        <v>0</v>
      </c>
      <c r="K18" s="79"/>
    </row>
    <row r="19" spans="1:11" s="1" customFormat="1" ht="24.75" customHeight="1">
      <c r="A19" s="2" t="s">
        <v>164</v>
      </c>
      <c r="B19" s="61" t="s">
        <v>16</v>
      </c>
      <c r="C19" s="111"/>
      <c r="D19" s="67" t="s">
        <v>145</v>
      </c>
      <c r="E19" s="37">
        <v>100</v>
      </c>
      <c r="F19" s="114"/>
      <c r="G19" s="98">
        <v>0.08</v>
      </c>
      <c r="H19" s="99">
        <f t="shared" si="0"/>
        <v>0</v>
      </c>
      <c r="I19" s="39">
        <f t="shared" si="1"/>
        <v>0</v>
      </c>
      <c r="J19" s="39">
        <f t="shared" si="2"/>
        <v>0</v>
      </c>
      <c r="K19" s="79"/>
    </row>
    <row r="20" spans="1:11" s="1" customFormat="1" ht="33.75" customHeight="1">
      <c r="A20" s="2" t="s">
        <v>165</v>
      </c>
      <c r="B20" s="61" t="s">
        <v>166</v>
      </c>
      <c r="C20" s="111"/>
      <c r="D20" s="67" t="s">
        <v>145</v>
      </c>
      <c r="E20" s="37">
        <v>17</v>
      </c>
      <c r="F20" s="114"/>
      <c r="G20" s="102">
        <v>0.08</v>
      </c>
      <c r="H20" s="99">
        <f t="shared" si="0"/>
        <v>0</v>
      </c>
      <c r="I20" s="39">
        <f t="shared" si="1"/>
        <v>0</v>
      </c>
      <c r="J20" s="39">
        <f t="shared" si="2"/>
        <v>0</v>
      </c>
      <c r="K20" s="79"/>
    </row>
    <row r="21" spans="1:11" s="1" customFormat="1" ht="33" customHeight="1">
      <c r="A21" s="2" t="s">
        <v>167</v>
      </c>
      <c r="B21" s="61" t="s">
        <v>168</v>
      </c>
      <c r="C21" s="111"/>
      <c r="D21" s="67" t="s">
        <v>145</v>
      </c>
      <c r="E21" s="37">
        <v>23</v>
      </c>
      <c r="F21" s="114"/>
      <c r="G21" s="98">
        <v>0.08</v>
      </c>
      <c r="H21" s="99">
        <f t="shared" si="0"/>
        <v>0</v>
      </c>
      <c r="I21" s="39">
        <f t="shared" si="1"/>
        <v>0</v>
      </c>
      <c r="J21" s="39">
        <f t="shared" si="2"/>
        <v>0</v>
      </c>
      <c r="K21" s="79"/>
    </row>
    <row r="22" spans="1:11" s="1" customFormat="1" ht="36" customHeight="1">
      <c r="A22" s="2" t="s">
        <v>169</v>
      </c>
      <c r="B22" s="62" t="s">
        <v>170</v>
      </c>
      <c r="C22" s="96"/>
      <c r="D22" s="67" t="s">
        <v>145</v>
      </c>
      <c r="E22" s="37">
        <v>15</v>
      </c>
      <c r="F22" s="114"/>
      <c r="G22" s="102">
        <v>0.08</v>
      </c>
      <c r="H22" s="99">
        <f t="shared" si="0"/>
        <v>0</v>
      </c>
      <c r="I22" s="39">
        <f t="shared" si="1"/>
        <v>0</v>
      </c>
      <c r="J22" s="39">
        <f t="shared" si="2"/>
        <v>0</v>
      </c>
      <c r="K22" s="79"/>
    </row>
    <row r="23" spans="1:11" s="1" customFormat="1" ht="34.5" customHeight="1">
      <c r="A23" s="2" t="s">
        <v>171</v>
      </c>
      <c r="B23" s="63" t="s">
        <v>172</v>
      </c>
      <c r="C23" s="96"/>
      <c r="D23" s="67" t="s">
        <v>145</v>
      </c>
      <c r="E23" s="37">
        <v>25</v>
      </c>
      <c r="F23" s="114"/>
      <c r="G23" s="98">
        <v>0.08</v>
      </c>
      <c r="H23" s="99">
        <f t="shared" si="0"/>
        <v>0</v>
      </c>
      <c r="I23" s="39">
        <f t="shared" si="1"/>
        <v>0</v>
      </c>
      <c r="J23" s="39">
        <f t="shared" si="2"/>
        <v>0</v>
      </c>
      <c r="K23" s="79"/>
    </row>
    <row r="24" spans="1:11" s="1" customFormat="1" ht="43.5" customHeight="1">
      <c r="A24" s="2" t="s">
        <v>173</v>
      </c>
      <c r="B24" s="62" t="s">
        <v>174</v>
      </c>
      <c r="C24" s="111"/>
      <c r="D24" s="67" t="s">
        <v>145</v>
      </c>
      <c r="E24" s="37">
        <v>20</v>
      </c>
      <c r="F24" s="114"/>
      <c r="G24" s="102">
        <v>0.08</v>
      </c>
      <c r="H24" s="99">
        <f t="shared" si="0"/>
        <v>0</v>
      </c>
      <c r="I24" s="39">
        <f t="shared" si="1"/>
        <v>0</v>
      </c>
      <c r="J24" s="39">
        <f t="shared" si="2"/>
        <v>0</v>
      </c>
      <c r="K24" s="79"/>
    </row>
    <row r="25" spans="1:11" s="1" customFormat="1" ht="45" customHeight="1">
      <c r="A25" s="2" t="s">
        <v>175</v>
      </c>
      <c r="B25" s="62" t="s">
        <v>176</v>
      </c>
      <c r="C25" s="111"/>
      <c r="D25" s="67" t="s">
        <v>145</v>
      </c>
      <c r="E25" s="37">
        <v>20</v>
      </c>
      <c r="F25" s="114"/>
      <c r="G25" s="98">
        <v>0.08</v>
      </c>
      <c r="H25" s="99">
        <f t="shared" si="0"/>
        <v>0</v>
      </c>
      <c r="I25" s="39">
        <f t="shared" si="1"/>
        <v>0</v>
      </c>
      <c r="J25" s="39">
        <f t="shared" si="2"/>
        <v>0</v>
      </c>
      <c r="K25" s="79"/>
    </row>
    <row r="26" spans="1:11" s="1" customFormat="1" ht="12">
      <c r="A26" s="2" t="s">
        <v>177</v>
      </c>
      <c r="B26" s="64" t="s">
        <v>178</v>
      </c>
      <c r="C26" s="96"/>
      <c r="D26" s="68" t="s">
        <v>179</v>
      </c>
      <c r="E26" s="38">
        <v>50</v>
      </c>
      <c r="F26" s="115"/>
      <c r="G26" s="102">
        <v>0.08</v>
      </c>
      <c r="H26" s="99">
        <f t="shared" si="0"/>
        <v>0</v>
      </c>
      <c r="I26" s="39">
        <f t="shared" si="1"/>
        <v>0</v>
      </c>
      <c r="J26" s="39">
        <f t="shared" si="2"/>
        <v>0</v>
      </c>
      <c r="K26" s="79"/>
    </row>
    <row r="27" spans="1:11" s="9" customFormat="1" ht="12.75">
      <c r="A27" s="2" t="s">
        <v>180</v>
      </c>
      <c r="B27" s="65" t="s">
        <v>181</v>
      </c>
      <c r="C27" s="96"/>
      <c r="D27" s="69" t="s">
        <v>179</v>
      </c>
      <c r="E27" s="39">
        <v>50</v>
      </c>
      <c r="F27" s="112"/>
      <c r="G27" s="98">
        <v>0.08</v>
      </c>
      <c r="H27" s="99">
        <f t="shared" si="0"/>
        <v>0</v>
      </c>
      <c r="I27" s="39">
        <f t="shared" si="1"/>
        <v>0</v>
      </c>
      <c r="J27" s="39">
        <f t="shared" si="2"/>
        <v>0</v>
      </c>
      <c r="K27" s="80"/>
    </row>
    <row r="28" spans="1:11" s="1" customFormat="1" ht="12">
      <c r="A28" s="3"/>
      <c r="B28" s="116"/>
      <c r="C28" s="117"/>
      <c r="D28" s="90"/>
      <c r="E28" s="40"/>
      <c r="F28" s="33" t="s">
        <v>150</v>
      </c>
      <c r="G28" s="33"/>
      <c r="H28" s="108">
        <f>SUM(H12:H27)</f>
        <v>0</v>
      </c>
      <c r="I28" s="109">
        <f>SUM(I12:I27)</f>
        <v>0</v>
      </c>
      <c r="J28" s="109">
        <f>SUM(J12:J27)</f>
        <v>0</v>
      </c>
      <c r="K28" s="79"/>
    </row>
    <row r="30" spans="2:11" s="3" customFormat="1" ht="11.25">
      <c r="B30" s="7" t="s">
        <v>132</v>
      </c>
      <c r="C30" s="118"/>
      <c r="D30" s="118"/>
      <c r="E30" s="118"/>
      <c r="F30" s="40"/>
      <c r="G30" s="8"/>
      <c r="H30" s="70"/>
      <c r="I30" s="75"/>
      <c r="J30" s="70"/>
      <c r="K30" s="107"/>
    </row>
    <row r="31" spans="1:11" s="3" customFormat="1" ht="33.75">
      <c r="A31" s="91" t="s">
        <v>134</v>
      </c>
      <c r="B31" s="119" t="s">
        <v>135</v>
      </c>
      <c r="C31" s="91" t="s">
        <v>136</v>
      </c>
      <c r="D31" s="120" t="s">
        <v>137</v>
      </c>
      <c r="E31" s="121" t="s">
        <v>138</v>
      </c>
      <c r="F31" s="92" t="s">
        <v>245</v>
      </c>
      <c r="G31" s="92" t="s">
        <v>140</v>
      </c>
      <c r="H31" s="122" t="s">
        <v>141</v>
      </c>
      <c r="I31" s="121" t="s">
        <v>142</v>
      </c>
      <c r="J31" s="121" t="s">
        <v>143</v>
      </c>
      <c r="K31" s="93" t="s">
        <v>307</v>
      </c>
    </row>
    <row r="32" spans="1:11" s="3" customFormat="1" ht="138" customHeight="1">
      <c r="A32" s="123" t="s">
        <v>144</v>
      </c>
      <c r="B32" s="124" t="s">
        <v>248</v>
      </c>
      <c r="C32" s="53"/>
      <c r="D32" s="125" t="s">
        <v>145</v>
      </c>
      <c r="E32" s="126">
        <v>950</v>
      </c>
      <c r="F32" s="127"/>
      <c r="G32" s="128">
        <v>0.08</v>
      </c>
      <c r="H32" s="129">
        <f aca="true" t="shared" si="3" ref="H32:H37">ROUND((E32*F32),2)</f>
        <v>0</v>
      </c>
      <c r="I32" s="130">
        <f aca="true" t="shared" si="4" ref="I32:I37">ROUND((H32*G32),2)</f>
        <v>0</v>
      </c>
      <c r="J32" s="130">
        <f aca="true" t="shared" si="5" ref="J32:J37">ROUND((H32+H32*G32),2)</f>
        <v>0</v>
      </c>
      <c r="K32" s="48" t="s">
        <v>310</v>
      </c>
    </row>
    <row r="33" spans="1:11" s="3" customFormat="1" ht="22.5">
      <c r="A33" s="131" t="s">
        <v>146</v>
      </c>
      <c r="B33" s="132" t="s">
        <v>304</v>
      </c>
      <c r="C33" s="60"/>
      <c r="D33" s="133" t="s">
        <v>145</v>
      </c>
      <c r="E33" s="134">
        <v>100</v>
      </c>
      <c r="F33" s="127"/>
      <c r="G33" s="128">
        <v>0.08</v>
      </c>
      <c r="H33" s="129">
        <f t="shared" si="3"/>
        <v>0</v>
      </c>
      <c r="I33" s="130">
        <f t="shared" si="4"/>
        <v>0</v>
      </c>
      <c r="J33" s="130">
        <f t="shared" si="5"/>
        <v>0</v>
      </c>
      <c r="K33" s="48" t="s">
        <v>310</v>
      </c>
    </row>
    <row r="34" spans="1:11" s="3" customFormat="1" ht="22.5">
      <c r="A34" s="135" t="s">
        <v>147</v>
      </c>
      <c r="B34" s="136" t="s">
        <v>249</v>
      </c>
      <c r="C34" s="137"/>
      <c r="D34" s="138" t="s">
        <v>145</v>
      </c>
      <c r="E34" s="139">
        <v>2300</v>
      </c>
      <c r="F34" s="127"/>
      <c r="G34" s="128">
        <v>0.08</v>
      </c>
      <c r="H34" s="129">
        <f t="shared" si="3"/>
        <v>0</v>
      </c>
      <c r="I34" s="130">
        <f t="shared" si="4"/>
        <v>0</v>
      </c>
      <c r="J34" s="130">
        <f t="shared" si="5"/>
        <v>0</v>
      </c>
      <c r="K34" s="48" t="s">
        <v>310</v>
      </c>
    </row>
    <row r="35" spans="1:11" s="3" customFormat="1" ht="22.5">
      <c r="A35" s="123">
        <v>4</v>
      </c>
      <c r="B35" s="140" t="s">
        <v>322</v>
      </c>
      <c r="C35" s="53"/>
      <c r="D35" s="141" t="s">
        <v>145</v>
      </c>
      <c r="E35" s="126">
        <v>650</v>
      </c>
      <c r="F35" s="127"/>
      <c r="G35" s="128">
        <v>0.08</v>
      </c>
      <c r="H35" s="129">
        <f t="shared" si="3"/>
        <v>0</v>
      </c>
      <c r="I35" s="130">
        <f t="shared" si="4"/>
        <v>0</v>
      </c>
      <c r="J35" s="130">
        <f t="shared" si="5"/>
        <v>0</v>
      </c>
      <c r="K35" s="48" t="s">
        <v>310</v>
      </c>
    </row>
    <row r="36" spans="1:11" s="3" customFormat="1" ht="22.5">
      <c r="A36" s="123">
        <v>5</v>
      </c>
      <c r="B36" s="140" t="s">
        <v>303</v>
      </c>
      <c r="C36" s="53"/>
      <c r="D36" s="141" t="s">
        <v>145</v>
      </c>
      <c r="E36" s="126">
        <v>100</v>
      </c>
      <c r="F36" s="127"/>
      <c r="G36" s="128">
        <v>0.08</v>
      </c>
      <c r="H36" s="129">
        <f t="shared" si="3"/>
        <v>0</v>
      </c>
      <c r="I36" s="130">
        <f t="shared" si="4"/>
        <v>0</v>
      </c>
      <c r="J36" s="130">
        <f t="shared" si="5"/>
        <v>0</v>
      </c>
      <c r="K36" s="48" t="s">
        <v>310</v>
      </c>
    </row>
    <row r="37" spans="1:11" s="3" customFormat="1" ht="11.25">
      <c r="A37" s="142">
        <v>6</v>
      </c>
      <c r="B37" s="143" t="s">
        <v>182</v>
      </c>
      <c r="C37" s="144"/>
      <c r="D37" s="145" t="s">
        <v>145</v>
      </c>
      <c r="E37" s="146">
        <v>20</v>
      </c>
      <c r="F37" s="147"/>
      <c r="G37" s="148">
        <v>0.08</v>
      </c>
      <c r="H37" s="149">
        <f t="shared" si="3"/>
        <v>0</v>
      </c>
      <c r="I37" s="150">
        <f t="shared" si="4"/>
        <v>0</v>
      </c>
      <c r="J37" s="150">
        <f t="shared" si="5"/>
        <v>0</v>
      </c>
      <c r="K37" s="48" t="s">
        <v>310</v>
      </c>
    </row>
    <row r="38" spans="3:10" ht="12.75">
      <c r="C38" s="151"/>
      <c r="E38" s="86"/>
      <c r="F38" s="33" t="s">
        <v>150</v>
      </c>
      <c r="G38" s="33"/>
      <c r="H38" s="108">
        <f>SUM(H32:H37)</f>
        <v>0</v>
      </c>
      <c r="I38" s="109">
        <f>SUM(I32:I37)</f>
        <v>0</v>
      </c>
      <c r="J38" s="109">
        <f>SUM(J32:J37)</f>
        <v>0</v>
      </c>
    </row>
    <row r="40" spans="1:11" s="1" customFormat="1" ht="12">
      <c r="A40" s="3"/>
      <c r="B40" s="88" t="s">
        <v>133</v>
      </c>
      <c r="C40" s="107"/>
      <c r="D40" s="107"/>
      <c r="E40" s="90"/>
      <c r="F40" s="40"/>
      <c r="G40" s="8"/>
      <c r="H40" s="70"/>
      <c r="I40" s="75"/>
      <c r="J40" s="70"/>
      <c r="K40" s="79"/>
    </row>
    <row r="41" spans="1:11" s="9" customFormat="1" ht="33.75">
      <c r="A41" s="11" t="s">
        <v>134</v>
      </c>
      <c r="B41" s="11" t="s">
        <v>135</v>
      </c>
      <c r="C41" s="119" t="s">
        <v>136</v>
      </c>
      <c r="D41" s="11" t="s">
        <v>137</v>
      </c>
      <c r="E41" s="41" t="s">
        <v>138</v>
      </c>
      <c r="F41" s="92" t="s">
        <v>245</v>
      </c>
      <c r="G41" s="12" t="s">
        <v>140</v>
      </c>
      <c r="H41" s="71" t="s">
        <v>141</v>
      </c>
      <c r="I41" s="76" t="s">
        <v>142</v>
      </c>
      <c r="J41" s="76" t="s">
        <v>143</v>
      </c>
      <c r="K41" s="93" t="s">
        <v>307</v>
      </c>
    </row>
    <row r="42" spans="1:11" s="1" customFormat="1" ht="45">
      <c r="A42" s="94" t="s">
        <v>144</v>
      </c>
      <c r="B42" s="48" t="s">
        <v>183</v>
      </c>
      <c r="C42" s="48"/>
      <c r="D42" s="152" t="s">
        <v>15</v>
      </c>
      <c r="E42" s="153">
        <v>10</v>
      </c>
      <c r="F42" s="16"/>
      <c r="G42" s="154">
        <v>8</v>
      </c>
      <c r="H42" s="72">
        <f>F42*E42</f>
        <v>0</v>
      </c>
      <c r="I42" s="155">
        <f>H42*0.08</f>
        <v>0</v>
      </c>
      <c r="J42" s="155">
        <f>H42*1.08</f>
        <v>0</v>
      </c>
      <c r="K42" s="79"/>
    </row>
    <row r="43" spans="1:11" s="1" customFormat="1" ht="45.75" customHeight="1">
      <c r="A43" s="94" t="s">
        <v>146</v>
      </c>
      <c r="B43" s="48" t="s">
        <v>184</v>
      </c>
      <c r="C43" s="48"/>
      <c r="D43" s="152" t="s">
        <v>15</v>
      </c>
      <c r="E43" s="153">
        <v>75</v>
      </c>
      <c r="F43" s="16"/>
      <c r="G43" s="154">
        <v>8</v>
      </c>
      <c r="H43" s="72">
        <f>F43*E43</f>
        <v>0</v>
      </c>
      <c r="I43" s="155">
        <f>H43*0.08</f>
        <v>0</v>
      </c>
      <c r="J43" s="155">
        <f>H43*1.08</f>
        <v>0</v>
      </c>
      <c r="K43" s="79"/>
    </row>
    <row r="44" spans="1:11" s="1" customFormat="1" ht="12">
      <c r="A44" s="3"/>
      <c r="B44" s="89"/>
      <c r="C44" s="107"/>
      <c r="D44" s="90"/>
      <c r="E44" s="40"/>
      <c r="F44" s="33" t="s">
        <v>150</v>
      </c>
      <c r="G44" s="33"/>
      <c r="H44" s="108">
        <f>SUM(H42:H43)</f>
        <v>0</v>
      </c>
      <c r="I44" s="109">
        <f>SUM(I42:I43)</f>
        <v>0</v>
      </c>
      <c r="J44" s="109">
        <f>SUM(J42:J43)</f>
        <v>0</v>
      </c>
      <c r="K44" s="79"/>
    </row>
    <row r="45" spans="1:12" s="9" customFormat="1" ht="12.75">
      <c r="A45" s="3"/>
      <c r="B45" s="156"/>
      <c r="C45" s="5"/>
      <c r="D45" s="5"/>
      <c r="E45" s="3"/>
      <c r="F45" s="40"/>
      <c r="G45" s="6"/>
      <c r="H45" s="70"/>
      <c r="I45" s="75"/>
      <c r="J45" s="70"/>
      <c r="K45" s="80"/>
      <c r="L45" s="10"/>
    </row>
    <row r="46" ht="12.75">
      <c r="B46" s="7" t="s">
        <v>333</v>
      </c>
    </row>
    <row r="47" spans="1:11" ht="33.75">
      <c r="A47" s="11" t="s">
        <v>134</v>
      </c>
      <c r="B47" s="11" t="s">
        <v>135</v>
      </c>
      <c r="C47" s="119" t="s">
        <v>136</v>
      </c>
      <c r="D47" s="11" t="s">
        <v>137</v>
      </c>
      <c r="E47" s="41" t="s">
        <v>138</v>
      </c>
      <c r="F47" s="92" t="s">
        <v>245</v>
      </c>
      <c r="G47" s="11" t="s">
        <v>140</v>
      </c>
      <c r="H47" s="41" t="s">
        <v>141</v>
      </c>
      <c r="I47" s="41" t="s">
        <v>142</v>
      </c>
      <c r="J47" s="41" t="s">
        <v>143</v>
      </c>
      <c r="K47" s="93" t="s">
        <v>307</v>
      </c>
    </row>
    <row r="48" spans="1:11" ht="51">
      <c r="A48" s="151" t="s">
        <v>144</v>
      </c>
      <c r="B48" s="157" t="s">
        <v>186</v>
      </c>
      <c r="C48" s="151"/>
      <c r="D48" s="151" t="s">
        <v>145</v>
      </c>
      <c r="E48" s="158">
        <v>50</v>
      </c>
      <c r="F48" s="151"/>
      <c r="G48" s="151">
        <v>8</v>
      </c>
      <c r="H48" s="42">
        <f>E48*F48</f>
        <v>0</v>
      </c>
      <c r="I48" s="42">
        <f>H48*0.08</f>
        <v>0</v>
      </c>
      <c r="J48" s="42">
        <f>H48+I48</f>
        <v>0</v>
      </c>
      <c r="K48" s="87" t="s">
        <v>187</v>
      </c>
    </row>
    <row r="49" spans="1:10" ht="12.75">
      <c r="A49" s="151"/>
      <c r="B49" s="151"/>
      <c r="C49" s="151"/>
      <c r="D49" s="151"/>
      <c r="E49" s="158"/>
      <c r="F49" s="151" t="s">
        <v>150</v>
      </c>
      <c r="G49" s="151"/>
      <c r="H49" s="108">
        <f>SUM(H48)</f>
        <v>0</v>
      </c>
      <c r="I49" s="109">
        <f>SUM(I48)</f>
        <v>0</v>
      </c>
      <c r="J49" s="109">
        <f>SUM(J48)</f>
        <v>0</v>
      </c>
    </row>
    <row r="50" spans="1:11" s="162" customFormat="1" ht="12.75">
      <c r="A50" s="159"/>
      <c r="B50" s="159"/>
      <c r="C50" s="159"/>
      <c r="D50" s="159"/>
      <c r="E50" s="159"/>
      <c r="F50" s="160"/>
      <c r="G50" s="159"/>
      <c r="H50" s="160"/>
      <c r="I50" s="160"/>
      <c r="J50" s="160"/>
      <c r="K50" s="161"/>
    </row>
    <row r="51" spans="1:10" ht="12.75">
      <c r="A51" s="163"/>
      <c r="B51" s="7" t="s">
        <v>334</v>
      </c>
      <c r="C51" s="164"/>
      <c r="D51" s="164"/>
      <c r="E51" s="164"/>
      <c r="F51" s="165"/>
      <c r="G51" s="164"/>
      <c r="H51" s="165"/>
      <c r="I51" s="165"/>
      <c r="J51" s="165"/>
    </row>
    <row r="52" spans="1:11" ht="33.75">
      <c r="A52" s="163" t="s">
        <v>134</v>
      </c>
      <c r="B52" s="11" t="s">
        <v>135</v>
      </c>
      <c r="C52" s="119" t="s">
        <v>136</v>
      </c>
      <c r="D52" s="11" t="s">
        <v>137</v>
      </c>
      <c r="E52" s="41" t="s">
        <v>138</v>
      </c>
      <c r="F52" s="92" t="s">
        <v>245</v>
      </c>
      <c r="G52" s="11" t="s">
        <v>140</v>
      </c>
      <c r="H52" s="41" t="s">
        <v>141</v>
      </c>
      <c r="I52" s="41" t="s">
        <v>142</v>
      </c>
      <c r="J52" s="41" t="s">
        <v>143</v>
      </c>
      <c r="K52" s="93" t="s">
        <v>307</v>
      </c>
    </row>
    <row r="53" spans="1:10" ht="12.75">
      <c r="A53" s="151" t="s">
        <v>144</v>
      </c>
      <c r="B53" s="157" t="s">
        <v>188</v>
      </c>
      <c r="C53" s="151"/>
      <c r="D53" s="13" t="s">
        <v>145</v>
      </c>
      <c r="E53" s="42">
        <v>455</v>
      </c>
      <c r="F53" s="13"/>
      <c r="G53" s="13">
        <v>8</v>
      </c>
      <c r="H53" s="42">
        <f>E53*F53</f>
        <v>0</v>
      </c>
      <c r="I53" s="42">
        <f>H53*0.08</f>
        <v>0</v>
      </c>
      <c r="J53" s="42">
        <f>H53+I53</f>
        <v>0</v>
      </c>
    </row>
    <row r="54" spans="1:10" ht="12.75">
      <c r="A54" s="151" t="s">
        <v>146</v>
      </c>
      <c r="B54" s="157" t="s">
        <v>189</v>
      </c>
      <c r="C54" s="151"/>
      <c r="D54" s="13" t="s">
        <v>145</v>
      </c>
      <c r="E54" s="42">
        <v>4460</v>
      </c>
      <c r="F54" s="13"/>
      <c r="G54" s="13">
        <v>8</v>
      </c>
      <c r="H54" s="42">
        <f aca="true" t="shared" si="6" ref="H54:H61">E54*F54</f>
        <v>0</v>
      </c>
      <c r="I54" s="42">
        <f aca="true" t="shared" si="7" ref="I54:I61">H54*0.08</f>
        <v>0</v>
      </c>
      <c r="J54" s="42">
        <f aca="true" t="shared" si="8" ref="J54:J61">H54+I54</f>
        <v>0</v>
      </c>
    </row>
    <row r="55" spans="1:10" ht="12.75">
      <c r="A55" s="151" t="s">
        <v>147</v>
      </c>
      <c r="B55" s="157" t="s">
        <v>190</v>
      </c>
      <c r="C55" s="151"/>
      <c r="D55" s="13" t="s">
        <v>145</v>
      </c>
      <c r="E55" s="42">
        <v>1420</v>
      </c>
      <c r="F55" s="13"/>
      <c r="G55" s="13">
        <v>8</v>
      </c>
      <c r="H55" s="42">
        <f t="shared" si="6"/>
        <v>0</v>
      </c>
      <c r="I55" s="42">
        <f t="shared" si="7"/>
        <v>0</v>
      </c>
      <c r="J55" s="42">
        <f t="shared" si="8"/>
        <v>0</v>
      </c>
    </row>
    <row r="56" spans="1:10" ht="63.75">
      <c r="A56" s="151" t="s">
        <v>148</v>
      </c>
      <c r="B56" s="157" t="s">
        <v>191</v>
      </c>
      <c r="C56" s="151"/>
      <c r="D56" s="13" t="s">
        <v>145</v>
      </c>
      <c r="E56" s="42">
        <v>700</v>
      </c>
      <c r="F56" s="13"/>
      <c r="G56" s="13">
        <v>8</v>
      </c>
      <c r="H56" s="42">
        <f t="shared" si="6"/>
        <v>0</v>
      </c>
      <c r="I56" s="42">
        <f t="shared" si="7"/>
        <v>0</v>
      </c>
      <c r="J56" s="42">
        <f t="shared" si="8"/>
        <v>0</v>
      </c>
    </row>
    <row r="57" spans="1:10" ht="63.75">
      <c r="A57" s="151" t="s">
        <v>154</v>
      </c>
      <c r="B57" s="157" t="s">
        <v>192</v>
      </c>
      <c r="C57" s="151"/>
      <c r="D57" s="13" t="s">
        <v>145</v>
      </c>
      <c r="E57" s="42">
        <v>2360</v>
      </c>
      <c r="F57" s="13"/>
      <c r="G57" s="13">
        <v>8</v>
      </c>
      <c r="H57" s="42">
        <f t="shared" si="6"/>
        <v>0</v>
      </c>
      <c r="I57" s="42">
        <f t="shared" si="7"/>
        <v>0</v>
      </c>
      <c r="J57" s="42">
        <f t="shared" si="8"/>
        <v>0</v>
      </c>
    </row>
    <row r="58" spans="1:10" ht="76.5">
      <c r="A58" s="151" t="s">
        <v>155</v>
      </c>
      <c r="B58" s="166" t="s">
        <v>214</v>
      </c>
      <c r="C58" s="151"/>
      <c r="D58" s="13" t="s">
        <v>145</v>
      </c>
      <c r="E58" s="42">
        <v>15</v>
      </c>
      <c r="F58" s="13"/>
      <c r="G58" s="13">
        <v>8</v>
      </c>
      <c r="H58" s="42">
        <f t="shared" si="6"/>
        <v>0</v>
      </c>
      <c r="I58" s="42">
        <f t="shared" si="7"/>
        <v>0</v>
      </c>
      <c r="J58" s="42">
        <f t="shared" si="8"/>
        <v>0</v>
      </c>
    </row>
    <row r="59" spans="1:10" ht="76.5">
      <c r="A59" s="151" t="s">
        <v>157</v>
      </c>
      <c r="B59" s="166" t="s">
        <v>215</v>
      </c>
      <c r="C59" s="151"/>
      <c r="D59" s="13" t="s">
        <v>145</v>
      </c>
      <c r="E59" s="42">
        <v>10</v>
      </c>
      <c r="F59" s="13"/>
      <c r="G59" s="13">
        <v>8</v>
      </c>
      <c r="H59" s="42">
        <f t="shared" si="6"/>
        <v>0</v>
      </c>
      <c r="I59" s="42">
        <f t="shared" si="7"/>
        <v>0</v>
      </c>
      <c r="J59" s="42">
        <f t="shared" si="8"/>
        <v>0</v>
      </c>
    </row>
    <row r="60" spans="1:10" ht="12.75">
      <c r="A60" s="151" t="s">
        <v>159</v>
      </c>
      <c r="B60" s="157" t="s">
        <v>216</v>
      </c>
      <c r="C60" s="151"/>
      <c r="D60" s="13" t="s">
        <v>145</v>
      </c>
      <c r="E60" s="42">
        <v>3</v>
      </c>
      <c r="F60" s="13"/>
      <c r="G60" s="13">
        <v>8</v>
      </c>
      <c r="H60" s="42">
        <f t="shared" si="6"/>
        <v>0</v>
      </c>
      <c r="I60" s="42">
        <f t="shared" si="7"/>
        <v>0</v>
      </c>
      <c r="J60" s="42">
        <f t="shared" si="8"/>
        <v>0</v>
      </c>
    </row>
    <row r="61" spans="1:10" ht="12.75">
      <c r="A61" s="151" t="s">
        <v>161</v>
      </c>
      <c r="B61" s="157" t="s">
        <v>218</v>
      </c>
      <c r="C61" s="151"/>
      <c r="D61" s="13" t="s">
        <v>145</v>
      </c>
      <c r="E61" s="42">
        <v>8</v>
      </c>
      <c r="F61" s="13"/>
      <c r="G61" s="13">
        <v>8</v>
      </c>
      <c r="H61" s="42">
        <f t="shared" si="6"/>
        <v>0</v>
      </c>
      <c r="I61" s="42">
        <f t="shared" si="7"/>
        <v>0</v>
      </c>
      <c r="J61" s="42">
        <f t="shared" si="8"/>
        <v>0</v>
      </c>
    </row>
    <row r="62" spans="1:10" ht="12.75">
      <c r="A62" s="151"/>
      <c r="B62" s="157"/>
      <c r="C62" s="151"/>
      <c r="D62" s="13"/>
      <c r="E62" s="42"/>
      <c r="F62" s="13" t="s">
        <v>150</v>
      </c>
      <c r="G62" s="13"/>
      <c r="H62" s="108">
        <f>SUM(H53:H61)</f>
        <v>0</v>
      </c>
      <c r="I62" s="109">
        <f>SUM(I53:I61)</f>
        <v>0</v>
      </c>
      <c r="J62" s="109">
        <f>SUM(J53:J61)</f>
        <v>0</v>
      </c>
    </row>
    <row r="63" spans="1:10" ht="12.75">
      <c r="A63" s="159"/>
      <c r="B63" s="167"/>
      <c r="C63" s="159"/>
      <c r="D63" s="159"/>
      <c r="E63" s="159"/>
      <c r="F63" s="160"/>
      <c r="G63" s="159"/>
      <c r="H63" s="160"/>
      <c r="I63" s="160"/>
      <c r="J63" s="160"/>
    </row>
    <row r="64" spans="1:10" ht="12.75">
      <c r="A64" s="163"/>
      <c r="B64" s="88" t="s">
        <v>335</v>
      </c>
      <c r="C64" s="164"/>
      <c r="D64" s="164"/>
      <c r="E64" s="164"/>
      <c r="F64" s="165"/>
      <c r="G64" s="164"/>
      <c r="H64" s="165"/>
      <c r="I64" s="165"/>
      <c r="J64" s="165"/>
    </row>
    <row r="65" spans="1:11" ht="33.75">
      <c r="A65" s="11" t="s">
        <v>134</v>
      </c>
      <c r="B65" s="11" t="s">
        <v>135</v>
      </c>
      <c r="C65" s="119" t="s">
        <v>136</v>
      </c>
      <c r="D65" s="11" t="s">
        <v>137</v>
      </c>
      <c r="E65" s="41" t="s">
        <v>138</v>
      </c>
      <c r="F65" s="92" t="s">
        <v>245</v>
      </c>
      <c r="G65" s="11" t="s">
        <v>140</v>
      </c>
      <c r="H65" s="41" t="s">
        <v>141</v>
      </c>
      <c r="I65" s="41" t="s">
        <v>142</v>
      </c>
      <c r="J65" s="41" t="s">
        <v>143</v>
      </c>
      <c r="K65" s="93" t="s">
        <v>307</v>
      </c>
    </row>
    <row r="66" spans="1:10" ht="25.5">
      <c r="A66" s="151" t="s">
        <v>144</v>
      </c>
      <c r="B66" s="157" t="s">
        <v>219</v>
      </c>
      <c r="C66" s="151"/>
      <c r="D66" s="13" t="s">
        <v>145</v>
      </c>
      <c r="E66" s="42">
        <v>10</v>
      </c>
      <c r="F66" s="13"/>
      <c r="G66" s="13">
        <v>8</v>
      </c>
      <c r="H66" s="42">
        <f aca="true" t="shared" si="9" ref="H66:H72">E66*F66</f>
        <v>0</v>
      </c>
      <c r="I66" s="42">
        <f aca="true" t="shared" si="10" ref="I66:I72">H66*0.08</f>
        <v>0</v>
      </c>
      <c r="J66" s="42">
        <f aca="true" t="shared" si="11" ref="J66:J72">H66+I66</f>
        <v>0</v>
      </c>
    </row>
    <row r="67" spans="1:10" ht="25.5">
      <c r="A67" s="151" t="s">
        <v>146</v>
      </c>
      <c r="B67" s="157" t="s">
        <v>220</v>
      </c>
      <c r="C67" s="151"/>
      <c r="D67" s="13" t="s">
        <v>145</v>
      </c>
      <c r="E67" s="42">
        <v>10</v>
      </c>
      <c r="F67" s="13"/>
      <c r="G67" s="13">
        <v>8</v>
      </c>
      <c r="H67" s="42">
        <f t="shared" si="9"/>
        <v>0</v>
      </c>
      <c r="I67" s="42">
        <f t="shared" si="10"/>
        <v>0</v>
      </c>
      <c r="J67" s="42">
        <f t="shared" si="11"/>
        <v>0</v>
      </c>
    </row>
    <row r="68" spans="1:10" ht="25.5">
      <c r="A68" s="151" t="s">
        <v>147</v>
      </c>
      <c r="B68" s="157" t="s">
        <v>221</v>
      </c>
      <c r="C68" s="151"/>
      <c r="D68" s="13" t="s">
        <v>145</v>
      </c>
      <c r="E68" s="42">
        <v>15</v>
      </c>
      <c r="F68" s="13"/>
      <c r="G68" s="13">
        <v>8</v>
      </c>
      <c r="H68" s="42">
        <f t="shared" si="9"/>
        <v>0</v>
      </c>
      <c r="I68" s="42">
        <f t="shared" si="10"/>
        <v>0</v>
      </c>
      <c r="J68" s="42">
        <f t="shared" si="11"/>
        <v>0</v>
      </c>
    </row>
    <row r="69" spans="1:10" ht="25.5">
      <c r="A69" s="151" t="s">
        <v>148</v>
      </c>
      <c r="B69" s="157" t="s">
        <v>222</v>
      </c>
      <c r="C69" s="151"/>
      <c r="D69" s="13" t="s">
        <v>145</v>
      </c>
      <c r="E69" s="42">
        <v>15</v>
      </c>
      <c r="F69" s="13"/>
      <c r="G69" s="13">
        <v>8</v>
      </c>
      <c r="H69" s="42">
        <f t="shared" si="9"/>
        <v>0</v>
      </c>
      <c r="I69" s="42">
        <f t="shared" si="10"/>
        <v>0</v>
      </c>
      <c r="J69" s="42">
        <f t="shared" si="11"/>
        <v>0</v>
      </c>
    </row>
    <row r="70" spans="1:10" ht="51">
      <c r="A70" s="151" t="s">
        <v>154</v>
      </c>
      <c r="B70" s="157" t="s">
        <v>321</v>
      </c>
      <c r="C70" s="151"/>
      <c r="D70" s="13" t="s">
        <v>145</v>
      </c>
      <c r="E70" s="42">
        <v>215</v>
      </c>
      <c r="F70" s="13"/>
      <c r="G70" s="13">
        <v>8</v>
      </c>
      <c r="H70" s="42">
        <f t="shared" si="9"/>
        <v>0</v>
      </c>
      <c r="I70" s="42">
        <f t="shared" si="10"/>
        <v>0</v>
      </c>
      <c r="J70" s="42">
        <f t="shared" si="11"/>
        <v>0</v>
      </c>
    </row>
    <row r="71" spans="1:10" ht="25.5">
      <c r="A71" s="151" t="s">
        <v>155</v>
      </c>
      <c r="B71" s="157" t="s">
        <v>223</v>
      </c>
      <c r="C71" s="151"/>
      <c r="D71" s="13" t="s">
        <v>145</v>
      </c>
      <c r="E71" s="42">
        <v>10</v>
      </c>
      <c r="F71" s="13"/>
      <c r="G71" s="13">
        <v>8</v>
      </c>
      <c r="H71" s="42">
        <f t="shared" si="9"/>
        <v>0</v>
      </c>
      <c r="I71" s="42">
        <f t="shared" si="10"/>
        <v>0</v>
      </c>
      <c r="J71" s="42">
        <f t="shared" si="11"/>
        <v>0</v>
      </c>
    </row>
    <row r="72" spans="1:10" ht="191.25">
      <c r="A72" s="151">
        <v>7</v>
      </c>
      <c r="B72" s="168" t="s">
        <v>305</v>
      </c>
      <c r="C72" s="151"/>
      <c r="D72" s="13" t="s">
        <v>145</v>
      </c>
      <c r="E72" s="42">
        <v>25</v>
      </c>
      <c r="F72" s="13"/>
      <c r="G72" s="13">
        <v>8</v>
      </c>
      <c r="H72" s="42">
        <f t="shared" si="9"/>
        <v>0</v>
      </c>
      <c r="I72" s="42">
        <f t="shared" si="10"/>
        <v>0</v>
      </c>
      <c r="J72" s="42">
        <f t="shared" si="11"/>
        <v>0</v>
      </c>
    </row>
    <row r="73" spans="1:10" ht="12.75">
      <c r="A73" s="151"/>
      <c r="B73" s="151"/>
      <c r="C73" s="151"/>
      <c r="D73" s="151"/>
      <c r="E73" s="158"/>
      <c r="F73" s="13" t="s">
        <v>150</v>
      </c>
      <c r="G73" s="13"/>
      <c r="H73" s="108">
        <f>SUM(H66:H72)</f>
        <v>0</v>
      </c>
      <c r="I73" s="109">
        <v>989.07</v>
      </c>
      <c r="J73" s="109">
        <f>SUM(J66:J72)</f>
        <v>0</v>
      </c>
    </row>
    <row r="74" spans="1:11" s="162" customFormat="1" ht="12.75">
      <c r="A74" s="159"/>
      <c r="B74" s="167"/>
      <c r="C74" s="159"/>
      <c r="D74" s="159"/>
      <c r="E74" s="159"/>
      <c r="F74" s="160"/>
      <c r="G74" s="159"/>
      <c r="H74" s="160"/>
      <c r="I74" s="160"/>
      <c r="J74" s="160"/>
      <c r="K74" s="161"/>
    </row>
    <row r="76" spans="1:11" s="1" customFormat="1" ht="12">
      <c r="A76" s="3"/>
      <c r="B76" s="88" t="s">
        <v>336</v>
      </c>
      <c r="C76" s="169"/>
      <c r="D76" s="169"/>
      <c r="E76" s="170"/>
      <c r="F76" s="40"/>
      <c r="G76" s="8"/>
      <c r="H76" s="70"/>
      <c r="I76" s="75"/>
      <c r="J76" s="70"/>
      <c r="K76" s="79"/>
    </row>
    <row r="77" spans="1:11" s="9" customFormat="1" ht="33.75">
      <c r="A77" s="11" t="s">
        <v>134</v>
      </c>
      <c r="B77" s="44" t="s">
        <v>135</v>
      </c>
      <c r="C77" s="119" t="s">
        <v>136</v>
      </c>
      <c r="D77" s="46" t="s">
        <v>137</v>
      </c>
      <c r="E77" s="41" t="s">
        <v>138</v>
      </c>
      <c r="F77" s="92" t="s">
        <v>245</v>
      </c>
      <c r="G77" s="12" t="s">
        <v>140</v>
      </c>
      <c r="H77" s="71" t="s">
        <v>141</v>
      </c>
      <c r="I77" s="76" t="s">
        <v>142</v>
      </c>
      <c r="J77" s="76" t="s">
        <v>143</v>
      </c>
      <c r="K77" s="93" t="s">
        <v>307</v>
      </c>
    </row>
    <row r="78" spans="1:11" s="1" customFormat="1" ht="23.25" customHeight="1">
      <c r="A78" s="15" t="s">
        <v>144</v>
      </c>
      <c r="B78" s="124" t="s">
        <v>224</v>
      </c>
      <c r="C78" s="60"/>
      <c r="D78" s="69" t="s">
        <v>225</v>
      </c>
      <c r="E78" s="39">
        <v>4</v>
      </c>
      <c r="F78" s="16"/>
      <c r="G78" s="17">
        <v>8</v>
      </c>
      <c r="H78" s="42">
        <f aca="true" t="shared" si="12" ref="H78:H84">E78*F78</f>
        <v>0</v>
      </c>
      <c r="I78" s="42">
        <f aca="true" t="shared" si="13" ref="I78:I84">H78*0.08</f>
        <v>0</v>
      </c>
      <c r="J78" s="42">
        <f aca="true" t="shared" si="14" ref="J78:J84">H78+I78</f>
        <v>0</v>
      </c>
      <c r="K78" s="79"/>
    </row>
    <row r="79" spans="1:11" s="1" customFormat="1" ht="23.25" customHeight="1">
      <c r="A79" s="15" t="s">
        <v>146</v>
      </c>
      <c r="B79" s="124" t="s">
        <v>226</v>
      </c>
      <c r="C79" s="60"/>
      <c r="D79" s="69" t="s">
        <v>225</v>
      </c>
      <c r="E79" s="39">
        <v>205</v>
      </c>
      <c r="F79" s="16"/>
      <c r="G79" s="17">
        <v>8</v>
      </c>
      <c r="H79" s="42">
        <f t="shared" si="12"/>
        <v>0</v>
      </c>
      <c r="I79" s="42">
        <f t="shared" si="13"/>
        <v>0</v>
      </c>
      <c r="J79" s="42">
        <f t="shared" si="14"/>
        <v>0</v>
      </c>
      <c r="K79" s="79"/>
    </row>
    <row r="80" spans="1:11" s="1" customFormat="1" ht="23.25" customHeight="1">
      <c r="A80" s="18" t="s">
        <v>147</v>
      </c>
      <c r="B80" s="132" t="s">
        <v>227</v>
      </c>
      <c r="C80" s="60"/>
      <c r="D80" s="66" t="s">
        <v>225</v>
      </c>
      <c r="E80" s="36">
        <v>14</v>
      </c>
      <c r="F80" s="16"/>
      <c r="G80" s="19">
        <v>8</v>
      </c>
      <c r="H80" s="42">
        <f t="shared" si="12"/>
        <v>0</v>
      </c>
      <c r="I80" s="42">
        <f t="shared" si="13"/>
        <v>0</v>
      </c>
      <c r="J80" s="42">
        <f t="shared" si="14"/>
        <v>0</v>
      </c>
      <c r="K80" s="79"/>
    </row>
    <row r="81" spans="1:11" s="1" customFormat="1" ht="23.25" customHeight="1">
      <c r="A81" s="18" t="s">
        <v>148</v>
      </c>
      <c r="B81" s="171" t="s">
        <v>228</v>
      </c>
      <c r="C81" s="60"/>
      <c r="D81" s="67" t="s">
        <v>225</v>
      </c>
      <c r="E81" s="37">
        <v>25</v>
      </c>
      <c r="F81" s="16"/>
      <c r="G81" s="21">
        <v>8</v>
      </c>
      <c r="H81" s="42">
        <f t="shared" si="12"/>
        <v>0</v>
      </c>
      <c r="I81" s="42">
        <f t="shared" si="13"/>
        <v>0</v>
      </c>
      <c r="J81" s="42">
        <f t="shared" si="14"/>
        <v>0</v>
      </c>
      <c r="K81" s="79"/>
    </row>
    <row r="82" spans="1:11" s="1" customFormat="1" ht="23.25" customHeight="1">
      <c r="A82" s="18" t="s">
        <v>154</v>
      </c>
      <c r="B82" s="171" t="s">
        <v>229</v>
      </c>
      <c r="C82" s="60"/>
      <c r="D82" s="67" t="s">
        <v>225</v>
      </c>
      <c r="E82" s="37">
        <v>24</v>
      </c>
      <c r="F82" s="16"/>
      <c r="G82" s="21">
        <v>8</v>
      </c>
      <c r="H82" s="42">
        <f t="shared" si="12"/>
        <v>0</v>
      </c>
      <c r="I82" s="42">
        <f t="shared" si="13"/>
        <v>0</v>
      </c>
      <c r="J82" s="42">
        <f t="shared" si="14"/>
        <v>0</v>
      </c>
      <c r="K82" s="79"/>
    </row>
    <row r="83" spans="1:11" s="1" customFormat="1" ht="23.25" customHeight="1">
      <c r="A83" s="172" t="s">
        <v>155</v>
      </c>
      <c r="B83" s="173" t="s">
        <v>230</v>
      </c>
      <c r="C83" s="60"/>
      <c r="D83" s="68" t="s">
        <v>225</v>
      </c>
      <c r="E83" s="38">
        <v>87</v>
      </c>
      <c r="F83" s="16"/>
      <c r="G83" s="174">
        <v>8</v>
      </c>
      <c r="H83" s="42">
        <f t="shared" si="12"/>
        <v>0</v>
      </c>
      <c r="I83" s="42">
        <f t="shared" si="13"/>
        <v>0</v>
      </c>
      <c r="J83" s="42">
        <f t="shared" si="14"/>
        <v>0</v>
      </c>
      <c r="K83" s="79"/>
    </row>
    <row r="84" spans="1:11" s="1" customFormat="1" ht="22.5">
      <c r="A84" s="15" t="s">
        <v>157</v>
      </c>
      <c r="B84" s="124" t="s">
        <v>231</v>
      </c>
      <c r="C84" s="60"/>
      <c r="D84" s="69" t="s">
        <v>225</v>
      </c>
      <c r="E84" s="39">
        <v>18</v>
      </c>
      <c r="F84" s="16"/>
      <c r="G84" s="17">
        <v>8</v>
      </c>
      <c r="H84" s="42">
        <f t="shared" si="12"/>
        <v>0</v>
      </c>
      <c r="I84" s="42">
        <f t="shared" si="13"/>
        <v>0</v>
      </c>
      <c r="J84" s="42">
        <f t="shared" si="14"/>
        <v>0</v>
      </c>
      <c r="K84" s="79"/>
    </row>
    <row r="85" spans="1:11" s="1" customFormat="1" ht="12">
      <c r="A85" s="3"/>
      <c r="B85" s="175"/>
      <c r="C85" s="107"/>
      <c r="D85" s="90"/>
      <c r="E85" s="40"/>
      <c r="F85" s="33" t="s">
        <v>150</v>
      </c>
      <c r="G85" s="33"/>
      <c r="H85" s="108">
        <f>SUM(H78:H84)</f>
        <v>0</v>
      </c>
      <c r="I85" s="109">
        <f>SUM(I78:I84)</f>
        <v>0</v>
      </c>
      <c r="J85" s="109">
        <f>SUM(J78:J84)</f>
        <v>0</v>
      </c>
      <c r="K85" s="79"/>
    </row>
    <row r="86" spans="1:11" s="1" customFormat="1" ht="12">
      <c r="A86" s="3"/>
      <c r="B86" s="89"/>
      <c r="C86" s="89"/>
      <c r="D86" s="89"/>
      <c r="E86" s="170"/>
      <c r="F86" s="40"/>
      <c r="G86" s="14"/>
      <c r="H86" s="14"/>
      <c r="I86" s="75"/>
      <c r="J86" s="70"/>
      <c r="K86" s="79"/>
    </row>
    <row r="87" spans="1:11" s="1" customFormat="1" ht="22.5">
      <c r="A87" s="3"/>
      <c r="B87" s="88" t="s">
        <v>317</v>
      </c>
      <c r="C87" s="107"/>
      <c r="D87" s="107"/>
      <c r="E87" s="3"/>
      <c r="F87" s="40"/>
      <c r="G87" s="8"/>
      <c r="H87" s="70"/>
      <c r="I87" s="75"/>
      <c r="J87" s="70"/>
      <c r="K87" s="79"/>
    </row>
    <row r="88" spans="1:11" s="9" customFormat="1" ht="33.75">
      <c r="A88" s="11" t="s">
        <v>134</v>
      </c>
      <c r="B88" s="44" t="s">
        <v>135</v>
      </c>
      <c r="C88" s="176"/>
      <c r="D88" s="46" t="s">
        <v>137</v>
      </c>
      <c r="E88" s="41" t="s">
        <v>138</v>
      </c>
      <c r="F88" s="92" t="s">
        <v>245</v>
      </c>
      <c r="G88" s="12" t="s">
        <v>140</v>
      </c>
      <c r="H88" s="71" t="s">
        <v>141</v>
      </c>
      <c r="I88" s="76" t="s">
        <v>142</v>
      </c>
      <c r="J88" s="76" t="s">
        <v>143</v>
      </c>
      <c r="K88" s="93" t="s">
        <v>307</v>
      </c>
    </row>
    <row r="89" spans="1:11" s="1" customFormat="1" ht="12">
      <c r="A89" s="15" t="s">
        <v>144</v>
      </c>
      <c r="B89" s="54" t="s">
        <v>232</v>
      </c>
      <c r="C89" s="60"/>
      <c r="D89" s="57" t="s">
        <v>145</v>
      </c>
      <c r="E89" s="39">
        <v>10</v>
      </c>
      <c r="F89" s="16"/>
      <c r="G89" s="17">
        <v>8</v>
      </c>
      <c r="H89" s="42">
        <f aca="true" t="shared" si="15" ref="H89:H128">E89*F89</f>
        <v>0</v>
      </c>
      <c r="I89" s="42">
        <f aca="true" t="shared" si="16" ref="I89:I128">H89*0.08</f>
        <v>0</v>
      </c>
      <c r="J89" s="42">
        <f aca="true" t="shared" si="17" ref="J89:J128">H89+I89</f>
        <v>0</v>
      </c>
      <c r="K89" s="79"/>
    </row>
    <row r="90" spans="1:11" s="1" customFormat="1" ht="12">
      <c r="A90" s="18" t="s">
        <v>146</v>
      </c>
      <c r="B90" s="55" t="s">
        <v>233</v>
      </c>
      <c r="C90" s="60"/>
      <c r="D90" s="58" t="s">
        <v>145</v>
      </c>
      <c r="E90" s="36">
        <v>10</v>
      </c>
      <c r="F90" s="16"/>
      <c r="G90" s="19">
        <v>8</v>
      </c>
      <c r="H90" s="42">
        <f t="shared" si="15"/>
        <v>0</v>
      </c>
      <c r="I90" s="42">
        <f t="shared" si="16"/>
        <v>0</v>
      </c>
      <c r="J90" s="42">
        <f t="shared" si="17"/>
        <v>0</v>
      </c>
      <c r="K90" s="79"/>
    </row>
    <row r="91" spans="1:11" s="1" customFormat="1" ht="12" customHeight="1">
      <c r="A91" s="20" t="s">
        <v>147</v>
      </c>
      <c r="B91" s="56" t="s">
        <v>234</v>
      </c>
      <c r="C91" s="60"/>
      <c r="D91" s="59" t="s">
        <v>145</v>
      </c>
      <c r="E91" s="37">
        <v>10</v>
      </c>
      <c r="F91" s="16"/>
      <c r="G91" s="21">
        <v>8</v>
      </c>
      <c r="H91" s="42">
        <f t="shared" si="15"/>
        <v>0</v>
      </c>
      <c r="I91" s="42">
        <f t="shared" si="16"/>
        <v>0</v>
      </c>
      <c r="J91" s="42">
        <f t="shared" si="17"/>
        <v>0</v>
      </c>
      <c r="K91" s="79"/>
    </row>
    <row r="92" spans="1:11" s="1" customFormat="1" ht="12" customHeight="1">
      <c r="A92" s="20" t="s">
        <v>148</v>
      </c>
      <c r="B92" s="56" t="s">
        <v>235</v>
      </c>
      <c r="C92" s="60"/>
      <c r="D92" s="59" t="s">
        <v>145</v>
      </c>
      <c r="E92" s="37">
        <v>10</v>
      </c>
      <c r="F92" s="16"/>
      <c r="G92" s="21">
        <v>8</v>
      </c>
      <c r="H92" s="42">
        <f t="shared" si="15"/>
        <v>0</v>
      </c>
      <c r="I92" s="42">
        <f t="shared" si="16"/>
        <v>0</v>
      </c>
      <c r="J92" s="42">
        <f t="shared" si="17"/>
        <v>0</v>
      </c>
      <c r="K92" s="79"/>
    </row>
    <row r="93" spans="1:11" s="1" customFormat="1" ht="12" customHeight="1">
      <c r="A93" s="20" t="s">
        <v>154</v>
      </c>
      <c r="B93" s="56" t="s">
        <v>236</v>
      </c>
      <c r="C93" s="60"/>
      <c r="D93" s="59" t="s">
        <v>145</v>
      </c>
      <c r="E93" s="37">
        <v>10</v>
      </c>
      <c r="F93" s="16"/>
      <c r="G93" s="21">
        <v>8</v>
      </c>
      <c r="H93" s="42">
        <f t="shared" si="15"/>
        <v>0</v>
      </c>
      <c r="I93" s="42">
        <f t="shared" si="16"/>
        <v>0</v>
      </c>
      <c r="J93" s="42">
        <f t="shared" si="17"/>
        <v>0</v>
      </c>
      <c r="K93" s="79"/>
    </row>
    <row r="94" spans="1:11" s="1" customFormat="1" ht="25.5" customHeight="1">
      <c r="A94" s="20" t="s">
        <v>155</v>
      </c>
      <c r="B94" s="56" t="s">
        <v>237</v>
      </c>
      <c r="C94" s="60"/>
      <c r="D94" s="59" t="s">
        <v>145</v>
      </c>
      <c r="E94" s="37">
        <v>30</v>
      </c>
      <c r="F94" s="177"/>
      <c r="G94" s="21">
        <v>8</v>
      </c>
      <c r="H94" s="42">
        <f t="shared" si="15"/>
        <v>0</v>
      </c>
      <c r="I94" s="42">
        <f t="shared" si="16"/>
        <v>0</v>
      </c>
      <c r="J94" s="42">
        <f t="shared" si="17"/>
        <v>0</v>
      </c>
      <c r="K94" s="79"/>
    </row>
    <row r="95" spans="1:11" s="1" customFormat="1" ht="20.25" customHeight="1">
      <c r="A95" s="20" t="s">
        <v>157</v>
      </c>
      <c r="B95" s="56" t="s">
        <v>238</v>
      </c>
      <c r="C95" s="60"/>
      <c r="D95" s="59" t="s">
        <v>145</v>
      </c>
      <c r="E95" s="37">
        <v>20</v>
      </c>
      <c r="F95" s="177"/>
      <c r="G95" s="21">
        <v>8</v>
      </c>
      <c r="H95" s="42">
        <f t="shared" si="15"/>
        <v>0</v>
      </c>
      <c r="I95" s="42">
        <f t="shared" si="16"/>
        <v>0</v>
      </c>
      <c r="J95" s="42">
        <f t="shared" si="17"/>
        <v>0</v>
      </c>
      <c r="K95" s="79"/>
    </row>
    <row r="96" spans="1:11" s="1" customFormat="1" ht="56.25">
      <c r="A96" s="20" t="s">
        <v>159</v>
      </c>
      <c r="B96" s="178" t="s">
        <v>239</v>
      </c>
      <c r="C96" s="60"/>
      <c r="D96" s="133" t="s">
        <v>179</v>
      </c>
      <c r="E96" s="36">
        <v>53</v>
      </c>
      <c r="F96" s="177"/>
      <c r="G96" s="19">
        <v>8</v>
      </c>
      <c r="H96" s="42">
        <f t="shared" si="15"/>
        <v>0</v>
      </c>
      <c r="I96" s="42">
        <f t="shared" si="16"/>
        <v>0</v>
      </c>
      <c r="J96" s="42">
        <f t="shared" si="17"/>
        <v>0</v>
      </c>
      <c r="K96" s="79"/>
    </row>
    <row r="97" spans="1:11" s="1" customFormat="1" ht="56.25">
      <c r="A97" s="20" t="s">
        <v>161</v>
      </c>
      <c r="B97" s="179" t="s">
        <v>240</v>
      </c>
      <c r="C97" s="60"/>
      <c r="D97" s="180" t="s">
        <v>179</v>
      </c>
      <c r="E97" s="37">
        <v>558</v>
      </c>
      <c r="F97" s="177"/>
      <c r="G97" s="21">
        <v>8</v>
      </c>
      <c r="H97" s="42">
        <f t="shared" si="15"/>
        <v>0</v>
      </c>
      <c r="I97" s="42">
        <f t="shared" si="16"/>
        <v>0</v>
      </c>
      <c r="J97" s="42">
        <f t="shared" si="17"/>
        <v>0</v>
      </c>
      <c r="K97" s="79"/>
    </row>
    <row r="98" spans="1:11" s="1" customFormat="1" ht="56.25">
      <c r="A98" s="20" t="s">
        <v>163</v>
      </c>
      <c r="B98" s="179" t="s">
        <v>241</v>
      </c>
      <c r="C98" s="60"/>
      <c r="D98" s="180" t="s">
        <v>179</v>
      </c>
      <c r="E98" s="37">
        <v>332</v>
      </c>
      <c r="F98" s="177"/>
      <c r="G98" s="21">
        <v>8</v>
      </c>
      <c r="H98" s="42">
        <f t="shared" si="15"/>
        <v>0</v>
      </c>
      <c r="I98" s="42">
        <f t="shared" si="16"/>
        <v>0</v>
      </c>
      <c r="J98" s="42">
        <f t="shared" si="17"/>
        <v>0</v>
      </c>
      <c r="K98" s="79"/>
    </row>
    <row r="99" spans="1:11" s="1" customFormat="1" ht="56.25">
      <c r="A99" s="20" t="s">
        <v>164</v>
      </c>
      <c r="B99" s="179" t="s">
        <v>242</v>
      </c>
      <c r="C99" s="60"/>
      <c r="D99" s="180" t="s">
        <v>179</v>
      </c>
      <c r="E99" s="37">
        <v>435</v>
      </c>
      <c r="F99" s="177"/>
      <c r="G99" s="21">
        <v>8</v>
      </c>
      <c r="H99" s="42">
        <f t="shared" si="15"/>
        <v>0</v>
      </c>
      <c r="I99" s="42">
        <f t="shared" si="16"/>
        <v>0</v>
      </c>
      <c r="J99" s="42">
        <f t="shared" si="17"/>
        <v>0</v>
      </c>
      <c r="K99" s="79"/>
    </row>
    <row r="100" spans="1:11" s="1" customFormat="1" ht="56.25">
      <c r="A100" s="20" t="s">
        <v>165</v>
      </c>
      <c r="B100" s="179" t="s">
        <v>243</v>
      </c>
      <c r="C100" s="60"/>
      <c r="D100" s="180" t="s">
        <v>179</v>
      </c>
      <c r="E100" s="37">
        <v>125</v>
      </c>
      <c r="F100" s="177"/>
      <c r="G100" s="21">
        <v>8</v>
      </c>
      <c r="H100" s="42">
        <f t="shared" si="15"/>
        <v>0</v>
      </c>
      <c r="I100" s="42">
        <f t="shared" si="16"/>
        <v>0</v>
      </c>
      <c r="J100" s="42">
        <f t="shared" si="17"/>
        <v>0</v>
      </c>
      <c r="K100" s="79"/>
    </row>
    <row r="101" spans="1:11" s="1" customFormat="1" ht="56.25">
      <c r="A101" s="20" t="s">
        <v>167</v>
      </c>
      <c r="B101" s="179" t="s">
        <v>244</v>
      </c>
      <c r="C101" s="60"/>
      <c r="D101" s="180" t="s">
        <v>179</v>
      </c>
      <c r="E101" s="37">
        <v>96</v>
      </c>
      <c r="F101" s="177"/>
      <c r="G101" s="21">
        <v>8</v>
      </c>
      <c r="H101" s="42">
        <f t="shared" si="15"/>
        <v>0</v>
      </c>
      <c r="I101" s="42">
        <f t="shared" si="16"/>
        <v>0</v>
      </c>
      <c r="J101" s="42">
        <f t="shared" si="17"/>
        <v>0</v>
      </c>
      <c r="K101" s="79"/>
    </row>
    <row r="102" spans="1:11" s="1" customFormat="1" ht="56.25">
      <c r="A102" s="20" t="s">
        <v>169</v>
      </c>
      <c r="B102" s="179" t="s">
        <v>246</v>
      </c>
      <c r="C102" s="60"/>
      <c r="D102" s="180" t="s">
        <v>179</v>
      </c>
      <c r="E102" s="37">
        <v>50</v>
      </c>
      <c r="F102" s="177"/>
      <c r="G102" s="21">
        <v>8</v>
      </c>
      <c r="H102" s="42">
        <f t="shared" si="15"/>
        <v>0</v>
      </c>
      <c r="I102" s="42">
        <f t="shared" si="16"/>
        <v>0</v>
      </c>
      <c r="J102" s="42">
        <f t="shared" si="17"/>
        <v>0</v>
      </c>
      <c r="K102" s="79"/>
    </row>
    <row r="103" spans="1:11" s="1" customFormat="1" ht="45">
      <c r="A103" s="20" t="s">
        <v>171</v>
      </c>
      <c r="B103" s="171" t="s">
        <v>247</v>
      </c>
      <c r="C103" s="60"/>
      <c r="D103" s="180" t="s">
        <v>179</v>
      </c>
      <c r="E103" s="37">
        <v>20</v>
      </c>
      <c r="F103" s="177"/>
      <c r="G103" s="21">
        <v>8</v>
      </c>
      <c r="H103" s="42">
        <f t="shared" si="15"/>
        <v>0</v>
      </c>
      <c r="I103" s="42">
        <f t="shared" si="16"/>
        <v>0</v>
      </c>
      <c r="J103" s="42">
        <f t="shared" si="17"/>
        <v>0</v>
      </c>
      <c r="K103" s="79"/>
    </row>
    <row r="104" spans="1:11" s="1" customFormat="1" ht="45">
      <c r="A104" s="20" t="s">
        <v>173</v>
      </c>
      <c r="B104" s="171" t="s">
        <v>252</v>
      </c>
      <c r="C104" s="60"/>
      <c r="D104" s="180" t="s">
        <v>179</v>
      </c>
      <c r="E104" s="37">
        <v>24</v>
      </c>
      <c r="F104" s="177"/>
      <c r="G104" s="21">
        <v>8</v>
      </c>
      <c r="H104" s="42">
        <f t="shared" si="15"/>
        <v>0</v>
      </c>
      <c r="I104" s="42">
        <f t="shared" si="16"/>
        <v>0</v>
      </c>
      <c r="J104" s="42">
        <f t="shared" si="17"/>
        <v>0</v>
      </c>
      <c r="K104" s="79"/>
    </row>
    <row r="105" spans="1:11" s="1" customFormat="1" ht="45">
      <c r="A105" s="20" t="s">
        <v>175</v>
      </c>
      <c r="B105" s="171" t="s">
        <v>253</v>
      </c>
      <c r="C105" s="60"/>
      <c r="D105" s="180" t="s">
        <v>179</v>
      </c>
      <c r="E105" s="37">
        <v>19</v>
      </c>
      <c r="F105" s="177"/>
      <c r="G105" s="21">
        <v>8</v>
      </c>
      <c r="H105" s="42">
        <f t="shared" si="15"/>
        <v>0</v>
      </c>
      <c r="I105" s="42">
        <f t="shared" si="16"/>
        <v>0</v>
      </c>
      <c r="J105" s="42">
        <f t="shared" si="17"/>
        <v>0</v>
      </c>
      <c r="K105" s="79"/>
    </row>
    <row r="106" spans="1:11" s="1" customFormat="1" ht="45">
      <c r="A106" s="20" t="s">
        <v>177</v>
      </c>
      <c r="B106" s="171" t="s">
        <v>254</v>
      </c>
      <c r="C106" s="60"/>
      <c r="D106" s="180" t="s">
        <v>179</v>
      </c>
      <c r="E106" s="37">
        <v>24</v>
      </c>
      <c r="F106" s="177"/>
      <c r="G106" s="21">
        <v>8</v>
      </c>
      <c r="H106" s="42">
        <f t="shared" si="15"/>
        <v>0</v>
      </c>
      <c r="I106" s="42">
        <f t="shared" si="16"/>
        <v>0</v>
      </c>
      <c r="J106" s="42">
        <f t="shared" si="17"/>
        <v>0</v>
      </c>
      <c r="K106" s="79"/>
    </row>
    <row r="107" spans="1:11" s="1" customFormat="1" ht="45">
      <c r="A107" s="20" t="s">
        <v>180</v>
      </c>
      <c r="B107" s="171" t="s">
        <v>255</v>
      </c>
      <c r="C107" s="60"/>
      <c r="D107" s="180" t="s">
        <v>179</v>
      </c>
      <c r="E107" s="37">
        <v>34</v>
      </c>
      <c r="F107" s="177"/>
      <c r="G107" s="21">
        <v>8</v>
      </c>
      <c r="H107" s="42">
        <f t="shared" si="15"/>
        <v>0</v>
      </c>
      <c r="I107" s="42">
        <f t="shared" si="16"/>
        <v>0</v>
      </c>
      <c r="J107" s="42">
        <f t="shared" si="17"/>
        <v>0</v>
      </c>
      <c r="K107" s="79"/>
    </row>
    <row r="108" spans="1:11" s="1" customFormat="1" ht="45">
      <c r="A108" s="20" t="s">
        <v>256</v>
      </c>
      <c r="B108" s="171" t="s">
        <v>257</v>
      </c>
      <c r="C108" s="60"/>
      <c r="D108" s="180" t="s">
        <v>179</v>
      </c>
      <c r="E108" s="37">
        <v>40</v>
      </c>
      <c r="F108" s="177"/>
      <c r="G108" s="21">
        <v>8</v>
      </c>
      <c r="H108" s="42">
        <f t="shared" si="15"/>
        <v>0</v>
      </c>
      <c r="I108" s="42">
        <f t="shared" si="16"/>
        <v>0</v>
      </c>
      <c r="J108" s="42">
        <f t="shared" si="17"/>
        <v>0</v>
      </c>
      <c r="K108" s="79"/>
    </row>
    <row r="109" spans="1:11" s="1" customFormat="1" ht="33.75">
      <c r="A109" s="20" t="s">
        <v>258</v>
      </c>
      <c r="B109" s="171" t="s">
        <v>259</v>
      </c>
      <c r="C109" s="60"/>
      <c r="D109" s="180" t="s">
        <v>179</v>
      </c>
      <c r="E109" s="37">
        <v>40</v>
      </c>
      <c r="F109" s="177"/>
      <c r="G109" s="21">
        <v>8</v>
      </c>
      <c r="H109" s="42">
        <f t="shared" si="15"/>
        <v>0</v>
      </c>
      <c r="I109" s="42">
        <f t="shared" si="16"/>
        <v>0</v>
      </c>
      <c r="J109" s="42">
        <f t="shared" si="17"/>
        <v>0</v>
      </c>
      <c r="K109" s="79"/>
    </row>
    <row r="110" spans="1:11" s="1" customFormat="1" ht="33.75">
      <c r="A110" s="20" t="s">
        <v>260</v>
      </c>
      <c r="B110" s="171" t="s">
        <v>261</v>
      </c>
      <c r="C110" s="60"/>
      <c r="D110" s="180" t="s">
        <v>179</v>
      </c>
      <c r="E110" s="37">
        <v>60</v>
      </c>
      <c r="F110" s="177"/>
      <c r="G110" s="21">
        <v>8</v>
      </c>
      <c r="H110" s="42">
        <f t="shared" si="15"/>
        <v>0</v>
      </c>
      <c r="I110" s="42">
        <f t="shared" si="16"/>
        <v>0</v>
      </c>
      <c r="J110" s="42">
        <f t="shared" si="17"/>
        <v>0</v>
      </c>
      <c r="K110" s="79"/>
    </row>
    <row r="111" spans="1:11" s="1" customFormat="1" ht="33.75">
      <c r="A111" s="20" t="s">
        <v>262</v>
      </c>
      <c r="B111" s="173" t="s">
        <v>263</v>
      </c>
      <c r="C111" s="60"/>
      <c r="D111" s="181" t="s">
        <v>179</v>
      </c>
      <c r="E111" s="38">
        <v>15</v>
      </c>
      <c r="F111" s="182"/>
      <c r="G111" s="174">
        <v>8</v>
      </c>
      <c r="H111" s="42">
        <f t="shared" si="15"/>
        <v>0</v>
      </c>
      <c r="I111" s="42">
        <f t="shared" si="16"/>
        <v>0</v>
      </c>
      <c r="J111" s="42">
        <f t="shared" si="17"/>
        <v>0</v>
      </c>
      <c r="K111" s="79"/>
    </row>
    <row r="112" spans="1:11" s="1" customFormat="1" ht="24.75" customHeight="1">
      <c r="A112" s="20" t="s">
        <v>264</v>
      </c>
      <c r="B112" s="173" t="s">
        <v>265</v>
      </c>
      <c r="C112" s="60"/>
      <c r="D112" s="181" t="s">
        <v>179</v>
      </c>
      <c r="E112" s="38">
        <v>1</v>
      </c>
      <c r="F112" s="182"/>
      <c r="G112" s="174">
        <v>8</v>
      </c>
      <c r="H112" s="42">
        <f t="shared" si="15"/>
        <v>0</v>
      </c>
      <c r="I112" s="42">
        <f t="shared" si="16"/>
        <v>0</v>
      </c>
      <c r="J112" s="42">
        <f t="shared" si="17"/>
        <v>0</v>
      </c>
      <c r="K112" s="79"/>
    </row>
    <row r="113" spans="1:11" s="1" customFormat="1" ht="27" customHeight="1">
      <c r="A113" s="20" t="s">
        <v>266</v>
      </c>
      <c r="B113" s="171" t="s">
        <v>267</v>
      </c>
      <c r="C113" s="60"/>
      <c r="D113" s="180" t="s">
        <v>179</v>
      </c>
      <c r="E113" s="37">
        <v>1</v>
      </c>
      <c r="F113" s="177"/>
      <c r="G113" s="183">
        <v>8</v>
      </c>
      <c r="H113" s="42">
        <f t="shared" si="15"/>
        <v>0</v>
      </c>
      <c r="I113" s="42">
        <f t="shared" si="16"/>
        <v>0</v>
      </c>
      <c r="J113" s="42">
        <f t="shared" si="17"/>
        <v>0</v>
      </c>
      <c r="K113" s="79"/>
    </row>
    <row r="114" spans="1:11" s="1" customFormat="1" ht="23.25" customHeight="1">
      <c r="A114" s="20" t="s">
        <v>268</v>
      </c>
      <c r="B114" s="132" t="s">
        <v>269</v>
      </c>
      <c r="C114" s="60"/>
      <c r="D114" s="66" t="s">
        <v>145</v>
      </c>
      <c r="E114" s="36">
        <v>139</v>
      </c>
      <c r="F114" s="182"/>
      <c r="G114" s="184">
        <v>8</v>
      </c>
      <c r="H114" s="83">
        <f t="shared" si="15"/>
        <v>0</v>
      </c>
      <c r="I114" s="83">
        <f t="shared" si="16"/>
        <v>0</v>
      </c>
      <c r="J114" s="83">
        <f t="shared" si="17"/>
        <v>0</v>
      </c>
      <c r="K114" s="79"/>
    </row>
    <row r="115" spans="1:11" s="1" customFormat="1" ht="16.5" customHeight="1">
      <c r="A115" s="82"/>
      <c r="B115" s="175"/>
      <c r="C115" s="175"/>
      <c r="D115" s="185"/>
      <c r="E115" s="186"/>
      <c r="F115" s="187" t="s">
        <v>326</v>
      </c>
      <c r="G115" s="188"/>
      <c r="H115" s="189">
        <f>SUM(H89:H114)</f>
        <v>0</v>
      </c>
      <c r="I115" s="189">
        <f t="shared" si="16"/>
        <v>0</v>
      </c>
      <c r="J115" s="189">
        <f t="shared" si="17"/>
        <v>0</v>
      </c>
      <c r="K115" s="79"/>
    </row>
    <row r="116" spans="1:11" s="1" customFormat="1" ht="23.25" customHeight="1">
      <c r="A116" s="82"/>
      <c r="B116" s="175"/>
      <c r="C116" s="175"/>
      <c r="D116" s="185"/>
      <c r="E116" s="186"/>
      <c r="F116" s="8"/>
      <c r="G116" s="184"/>
      <c r="H116" s="75"/>
      <c r="I116" s="75"/>
      <c r="J116" s="75"/>
      <c r="K116" s="79"/>
    </row>
    <row r="117" spans="1:11" s="1" customFormat="1" ht="23.25" customHeight="1">
      <c r="A117" s="3"/>
      <c r="B117" s="88" t="s">
        <v>316</v>
      </c>
      <c r="C117" s="107"/>
      <c r="D117" s="107"/>
      <c r="E117" s="3"/>
      <c r="F117" s="40"/>
      <c r="G117" s="8"/>
      <c r="H117" s="70"/>
      <c r="I117" s="75"/>
      <c r="J117" s="70"/>
      <c r="K117" s="79"/>
    </row>
    <row r="118" spans="1:11" s="1" customFormat="1" ht="34.5" customHeight="1">
      <c r="A118" s="11" t="s">
        <v>134</v>
      </c>
      <c r="B118" s="44" t="s">
        <v>135</v>
      </c>
      <c r="C118" s="176"/>
      <c r="D118" s="46" t="s">
        <v>137</v>
      </c>
      <c r="E118" s="41" t="s">
        <v>138</v>
      </c>
      <c r="F118" s="92" t="s">
        <v>245</v>
      </c>
      <c r="G118" s="12" t="s">
        <v>140</v>
      </c>
      <c r="H118" s="71" t="s">
        <v>141</v>
      </c>
      <c r="I118" s="76" t="s">
        <v>142</v>
      </c>
      <c r="J118" s="76" t="s">
        <v>143</v>
      </c>
      <c r="K118" s="93" t="s">
        <v>307</v>
      </c>
    </row>
    <row r="119" spans="1:11" s="1" customFormat="1" ht="12">
      <c r="A119" s="20">
        <v>1</v>
      </c>
      <c r="B119" s="171" t="s">
        <v>271</v>
      </c>
      <c r="C119" s="60"/>
      <c r="D119" s="180" t="s">
        <v>179</v>
      </c>
      <c r="E119" s="37">
        <v>405</v>
      </c>
      <c r="F119" s="177"/>
      <c r="G119" s="21">
        <v>8</v>
      </c>
      <c r="H119" s="42">
        <f t="shared" si="15"/>
        <v>0</v>
      </c>
      <c r="I119" s="42">
        <f t="shared" si="16"/>
        <v>0</v>
      </c>
      <c r="J119" s="42">
        <f t="shared" si="17"/>
        <v>0</v>
      </c>
      <c r="K119" s="79"/>
    </row>
    <row r="120" spans="1:11" s="1" customFormat="1" ht="12">
      <c r="A120" s="20">
        <v>2</v>
      </c>
      <c r="B120" s="171" t="s">
        <v>273</v>
      </c>
      <c r="C120" s="60"/>
      <c r="D120" s="180" t="s">
        <v>179</v>
      </c>
      <c r="E120" s="37">
        <v>405</v>
      </c>
      <c r="F120" s="177"/>
      <c r="G120" s="21">
        <v>8</v>
      </c>
      <c r="H120" s="42">
        <f t="shared" si="15"/>
        <v>0</v>
      </c>
      <c r="I120" s="42">
        <f t="shared" si="16"/>
        <v>0</v>
      </c>
      <c r="J120" s="42">
        <f t="shared" si="17"/>
        <v>0</v>
      </c>
      <c r="K120" s="79"/>
    </row>
    <row r="121" spans="1:11" s="1" customFormat="1" ht="12">
      <c r="A121" s="20">
        <v>3</v>
      </c>
      <c r="B121" s="171" t="s">
        <v>275</v>
      </c>
      <c r="C121" s="60"/>
      <c r="D121" s="181" t="s">
        <v>179</v>
      </c>
      <c r="E121" s="38">
        <v>355</v>
      </c>
      <c r="F121" s="182"/>
      <c r="G121" s="174">
        <v>8</v>
      </c>
      <c r="H121" s="42">
        <f t="shared" si="15"/>
        <v>0</v>
      </c>
      <c r="I121" s="42">
        <f t="shared" si="16"/>
        <v>0</v>
      </c>
      <c r="J121" s="42">
        <f t="shared" si="17"/>
        <v>0</v>
      </c>
      <c r="K121" s="79"/>
    </row>
    <row r="122" spans="1:11" s="1" customFormat="1" ht="12">
      <c r="A122" s="20">
        <v>4</v>
      </c>
      <c r="B122" s="173" t="s">
        <v>277</v>
      </c>
      <c r="C122" s="60"/>
      <c r="D122" s="190" t="s">
        <v>179</v>
      </c>
      <c r="E122" s="39">
        <v>255</v>
      </c>
      <c r="F122" s="16"/>
      <c r="G122" s="17">
        <v>8</v>
      </c>
      <c r="H122" s="72">
        <f t="shared" si="15"/>
        <v>0</v>
      </c>
      <c r="I122" s="72">
        <f t="shared" si="16"/>
        <v>0</v>
      </c>
      <c r="J122" s="77">
        <f t="shared" si="17"/>
        <v>0</v>
      </c>
      <c r="K122" s="79"/>
    </row>
    <row r="123" spans="1:11" s="1" customFormat="1" ht="12">
      <c r="A123" s="20">
        <v>5</v>
      </c>
      <c r="B123" s="191" t="s">
        <v>285</v>
      </c>
      <c r="C123" s="15"/>
      <c r="D123" s="190" t="s">
        <v>145</v>
      </c>
      <c r="E123" s="39">
        <v>90</v>
      </c>
      <c r="F123" s="16"/>
      <c r="G123" s="17">
        <v>8</v>
      </c>
      <c r="H123" s="72">
        <f t="shared" si="15"/>
        <v>0</v>
      </c>
      <c r="I123" s="72">
        <f t="shared" si="16"/>
        <v>0</v>
      </c>
      <c r="J123" s="77">
        <f t="shared" si="17"/>
        <v>0</v>
      </c>
      <c r="K123" s="79"/>
    </row>
    <row r="124" spans="1:11" s="1" customFormat="1" ht="12">
      <c r="A124" s="20">
        <v>6</v>
      </c>
      <c r="B124" s="192" t="s">
        <v>287</v>
      </c>
      <c r="C124" s="15"/>
      <c r="D124" s="133" t="s">
        <v>145</v>
      </c>
      <c r="E124" s="36">
        <v>15</v>
      </c>
      <c r="F124" s="193"/>
      <c r="G124" s="19">
        <v>8</v>
      </c>
      <c r="H124" s="73">
        <f t="shared" si="15"/>
        <v>0</v>
      </c>
      <c r="I124" s="73">
        <f t="shared" si="16"/>
        <v>0</v>
      </c>
      <c r="J124" s="42">
        <f t="shared" si="17"/>
        <v>0</v>
      </c>
      <c r="K124" s="79"/>
    </row>
    <row r="125" spans="1:11" s="1" customFormat="1" ht="22.5">
      <c r="A125" s="20">
        <v>7</v>
      </c>
      <c r="B125" s="194" t="s">
        <v>289</v>
      </c>
      <c r="C125" s="53"/>
      <c r="D125" s="195" t="s">
        <v>145</v>
      </c>
      <c r="E125" s="37">
        <v>100</v>
      </c>
      <c r="F125" s="177"/>
      <c r="G125" s="21">
        <v>8</v>
      </c>
      <c r="H125" s="42">
        <f t="shared" si="15"/>
        <v>0</v>
      </c>
      <c r="I125" s="42">
        <f t="shared" si="16"/>
        <v>0</v>
      </c>
      <c r="J125" s="42">
        <f t="shared" si="17"/>
        <v>0</v>
      </c>
      <c r="K125" s="79"/>
    </row>
    <row r="126" spans="1:11" s="1" customFormat="1" ht="12">
      <c r="A126" s="20">
        <v>8</v>
      </c>
      <c r="B126" s="196" t="s">
        <v>291</v>
      </c>
      <c r="C126" s="53"/>
      <c r="D126" s="197" t="s">
        <v>225</v>
      </c>
      <c r="E126" s="37">
        <v>18</v>
      </c>
      <c r="F126" s="177"/>
      <c r="G126" s="21">
        <v>8</v>
      </c>
      <c r="H126" s="42">
        <f t="shared" si="15"/>
        <v>0</v>
      </c>
      <c r="I126" s="42">
        <f t="shared" si="16"/>
        <v>0</v>
      </c>
      <c r="J126" s="42">
        <f t="shared" si="17"/>
        <v>0</v>
      </c>
      <c r="K126" s="79"/>
    </row>
    <row r="127" spans="1:11" s="1" customFormat="1" ht="12">
      <c r="A127" s="20">
        <v>9</v>
      </c>
      <c r="B127" s="179" t="s">
        <v>293</v>
      </c>
      <c r="C127" s="60"/>
      <c r="D127" s="67" t="s">
        <v>145</v>
      </c>
      <c r="E127" s="37">
        <v>5420</v>
      </c>
      <c r="F127" s="177"/>
      <c r="G127" s="21">
        <v>23</v>
      </c>
      <c r="H127" s="42">
        <f t="shared" si="15"/>
        <v>0</v>
      </c>
      <c r="I127" s="42">
        <f t="shared" si="16"/>
        <v>0</v>
      </c>
      <c r="J127" s="42">
        <f t="shared" si="17"/>
        <v>0</v>
      </c>
      <c r="K127" s="79"/>
    </row>
    <row r="128" spans="1:11" s="1" customFormat="1" ht="56.25">
      <c r="A128" s="20">
        <v>10</v>
      </c>
      <c r="B128" s="198" t="s">
        <v>295</v>
      </c>
      <c r="C128" s="53"/>
      <c r="D128" s="199" t="s">
        <v>145</v>
      </c>
      <c r="E128" s="39">
        <v>150</v>
      </c>
      <c r="F128" s="16"/>
      <c r="G128" s="17">
        <v>8</v>
      </c>
      <c r="H128" s="42">
        <f t="shared" si="15"/>
        <v>0</v>
      </c>
      <c r="I128" s="42">
        <f t="shared" si="16"/>
        <v>0</v>
      </c>
      <c r="J128" s="42">
        <f t="shared" si="17"/>
        <v>0</v>
      </c>
      <c r="K128" s="79"/>
    </row>
    <row r="129" spans="1:11" s="1" customFormat="1" ht="12">
      <c r="A129" s="3"/>
      <c r="B129" s="200"/>
      <c r="C129" s="201"/>
      <c r="D129" s="202"/>
      <c r="E129" s="40"/>
      <c r="F129" s="33" t="s">
        <v>150</v>
      </c>
      <c r="G129" s="33"/>
      <c r="H129" s="108">
        <f>SUM(H89:H128)</f>
        <v>0</v>
      </c>
      <c r="I129" s="109">
        <f>SUM(I89:I128)</f>
        <v>0</v>
      </c>
      <c r="J129" s="109">
        <f>SUM(J89:J128)</f>
        <v>0</v>
      </c>
      <c r="K129" s="79"/>
    </row>
    <row r="131" spans="1:11" s="1" customFormat="1" ht="12">
      <c r="A131" s="3"/>
      <c r="B131" s="203" t="s">
        <v>337</v>
      </c>
      <c r="C131" s="117"/>
      <c r="D131" s="117"/>
      <c r="E131" s="90"/>
      <c r="F131" s="40"/>
      <c r="G131" s="8"/>
      <c r="H131" s="70"/>
      <c r="I131" s="75"/>
      <c r="J131" s="70"/>
      <c r="K131" s="79"/>
    </row>
    <row r="132" spans="1:11" s="9" customFormat="1" ht="33.75">
      <c r="A132" s="11" t="s">
        <v>134</v>
      </c>
      <c r="B132" s="44" t="s">
        <v>135</v>
      </c>
      <c r="C132" s="119" t="s">
        <v>136</v>
      </c>
      <c r="D132" s="46" t="s">
        <v>137</v>
      </c>
      <c r="E132" s="41" t="s">
        <v>138</v>
      </c>
      <c r="F132" s="92" t="s">
        <v>245</v>
      </c>
      <c r="G132" s="12" t="s">
        <v>140</v>
      </c>
      <c r="H132" s="71" t="s">
        <v>141</v>
      </c>
      <c r="I132" s="76" t="s">
        <v>142</v>
      </c>
      <c r="J132" s="76" t="s">
        <v>143</v>
      </c>
      <c r="K132" s="93" t="s">
        <v>307</v>
      </c>
    </row>
    <row r="133" spans="1:11" s="1" customFormat="1" ht="60" customHeight="1">
      <c r="A133" s="2" t="s">
        <v>171</v>
      </c>
      <c r="B133" s="52" t="s">
        <v>315</v>
      </c>
      <c r="C133" s="53"/>
      <c r="D133" s="204" t="s">
        <v>145</v>
      </c>
      <c r="E133" s="43">
        <v>1160</v>
      </c>
      <c r="F133" s="23"/>
      <c r="G133" s="24">
        <v>8</v>
      </c>
      <c r="H133" s="74">
        <f>F133*E133</f>
        <v>0</v>
      </c>
      <c r="I133" s="78">
        <f>H133*0.08</f>
        <v>0</v>
      </c>
      <c r="J133" s="78">
        <f>H133*1.08</f>
        <v>0</v>
      </c>
      <c r="K133" s="79"/>
    </row>
    <row r="134" spans="1:11" s="1" customFormat="1" ht="48">
      <c r="A134" s="2" t="s">
        <v>173</v>
      </c>
      <c r="B134" s="52" t="s">
        <v>217</v>
      </c>
      <c r="C134" s="53"/>
      <c r="D134" s="204" t="s">
        <v>145</v>
      </c>
      <c r="E134" s="43">
        <v>1050</v>
      </c>
      <c r="F134" s="23"/>
      <c r="G134" s="24">
        <v>8</v>
      </c>
      <c r="H134" s="74">
        <f>F134*E134</f>
        <v>0</v>
      </c>
      <c r="I134" s="78">
        <f>H134*0.08</f>
        <v>0</v>
      </c>
      <c r="J134" s="78">
        <f>H134*1.08</f>
        <v>0</v>
      </c>
      <c r="K134" s="79"/>
    </row>
    <row r="135" spans="1:11" s="1" customFormat="1" ht="12">
      <c r="A135" s="3"/>
      <c r="B135" s="116"/>
      <c r="C135" s="117"/>
      <c r="D135" s="90"/>
      <c r="E135" s="40"/>
      <c r="F135" s="35" t="s">
        <v>150</v>
      </c>
      <c r="G135" s="35"/>
      <c r="H135" s="108">
        <f>SUM(H133:H134)</f>
        <v>0</v>
      </c>
      <c r="I135" s="109">
        <f>SUM(I133:I134)</f>
        <v>0</v>
      </c>
      <c r="J135" s="109">
        <f>SUM(J133:J134)</f>
        <v>0</v>
      </c>
      <c r="K135" s="79"/>
    </row>
    <row r="136" spans="1:11" s="1" customFormat="1" ht="12">
      <c r="A136" s="3"/>
      <c r="B136" s="116"/>
      <c r="C136" s="117"/>
      <c r="D136" s="117"/>
      <c r="E136" s="90"/>
      <c r="F136" s="40"/>
      <c r="G136" s="14"/>
      <c r="H136" s="14"/>
      <c r="I136" s="75"/>
      <c r="J136" s="70"/>
      <c r="K136" s="79"/>
    </row>
    <row r="137" spans="1:11" s="1" customFormat="1" ht="12">
      <c r="A137" s="3"/>
      <c r="B137" s="205" t="s">
        <v>338</v>
      </c>
      <c r="C137" s="206"/>
      <c r="D137" s="206"/>
      <c r="E137" s="170"/>
      <c r="F137" s="40"/>
      <c r="G137" s="8"/>
      <c r="H137" s="70"/>
      <c r="I137" s="75"/>
      <c r="J137" s="70"/>
      <c r="K137" s="79"/>
    </row>
    <row r="138" spans="1:11" s="9" customFormat="1" ht="33.75">
      <c r="A138" s="11" t="s">
        <v>134</v>
      </c>
      <c r="B138" s="11" t="s">
        <v>135</v>
      </c>
      <c r="C138" s="119" t="s">
        <v>136</v>
      </c>
      <c r="D138" s="11" t="s">
        <v>137</v>
      </c>
      <c r="E138" s="41" t="s">
        <v>138</v>
      </c>
      <c r="F138" s="92" t="s">
        <v>245</v>
      </c>
      <c r="G138" s="12" t="s">
        <v>140</v>
      </c>
      <c r="H138" s="71" t="s">
        <v>141</v>
      </c>
      <c r="I138" s="76" t="s">
        <v>142</v>
      </c>
      <c r="J138" s="76" t="s">
        <v>143</v>
      </c>
      <c r="K138" s="93" t="s">
        <v>307</v>
      </c>
    </row>
    <row r="139" spans="1:11" s="1" customFormat="1" ht="22.5" customHeight="1">
      <c r="A139" s="94" t="s">
        <v>144</v>
      </c>
      <c r="B139" s="22" t="s">
        <v>296</v>
      </c>
      <c r="C139" s="51"/>
      <c r="D139" s="207" t="s">
        <v>145</v>
      </c>
      <c r="E139" s="153">
        <v>230</v>
      </c>
      <c r="F139" s="208"/>
      <c r="G139" s="209">
        <v>8</v>
      </c>
      <c r="H139" s="72">
        <f>F139*E139</f>
        <v>0</v>
      </c>
      <c r="I139" s="78">
        <f>H139*0.08</f>
        <v>0</v>
      </c>
      <c r="J139" s="78">
        <f>H139*1.08</f>
        <v>0</v>
      </c>
      <c r="K139" s="79"/>
    </row>
    <row r="140" spans="1:11" s="1" customFormat="1" ht="12">
      <c r="A140" s="3"/>
      <c r="B140" s="89" t="s">
        <v>297</v>
      </c>
      <c r="C140" s="89"/>
      <c r="D140" s="90"/>
      <c r="E140" s="40"/>
      <c r="F140" s="33" t="s">
        <v>150</v>
      </c>
      <c r="G140" s="33"/>
      <c r="H140" s="108">
        <f>SUM(H138:H139)</f>
        <v>0</v>
      </c>
      <c r="I140" s="109">
        <f>SUM(I138:I139)</f>
        <v>0</v>
      </c>
      <c r="J140" s="109">
        <f>SUM(J139)</f>
        <v>0</v>
      </c>
      <c r="K140" s="79"/>
    </row>
    <row r="141" spans="1:11" s="1" customFormat="1" ht="12">
      <c r="A141" s="3"/>
      <c r="C141" s="89"/>
      <c r="D141" s="89"/>
      <c r="E141" s="90"/>
      <c r="F141" s="40"/>
      <c r="G141" s="14"/>
      <c r="H141" s="14"/>
      <c r="I141" s="75"/>
      <c r="J141" s="70"/>
      <c r="K141" s="79"/>
    </row>
    <row r="142" spans="1:11" s="1" customFormat="1" ht="12">
      <c r="A142" s="3"/>
      <c r="C142" s="89"/>
      <c r="D142" s="89"/>
      <c r="E142" s="90"/>
      <c r="F142" s="40"/>
      <c r="G142" s="14"/>
      <c r="H142" s="14"/>
      <c r="I142" s="75"/>
      <c r="J142" s="70"/>
      <c r="K142" s="79"/>
    </row>
    <row r="143" spans="1:11" s="1" customFormat="1" ht="21.75" customHeight="1">
      <c r="A143" s="3"/>
      <c r="B143" s="7" t="s">
        <v>339</v>
      </c>
      <c r="C143" s="3"/>
      <c r="D143" s="3"/>
      <c r="E143" s="3"/>
      <c r="F143" s="40"/>
      <c r="G143" s="8"/>
      <c r="H143" s="70"/>
      <c r="I143" s="75"/>
      <c r="J143" s="70"/>
      <c r="K143" s="79"/>
    </row>
    <row r="144" spans="1:11" s="9" customFormat="1" ht="33.75">
      <c r="A144" s="11" t="s">
        <v>134</v>
      </c>
      <c r="B144" s="44" t="s">
        <v>135</v>
      </c>
      <c r="C144" s="91" t="s">
        <v>136</v>
      </c>
      <c r="D144" s="11" t="s">
        <v>137</v>
      </c>
      <c r="E144" s="41" t="s">
        <v>138</v>
      </c>
      <c r="F144" s="92" t="s">
        <v>245</v>
      </c>
      <c r="G144" s="12" t="s">
        <v>140</v>
      </c>
      <c r="H144" s="71" t="s">
        <v>141</v>
      </c>
      <c r="I144" s="76" t="s">
        <v>142</v>
      </c>
      <c r="J144" s="76" t="s">
        <v>143</v>
      </c>
      <c r="K144" s="93" t="s">
        <v>307</v>
      </c>
    </row>
    <row r="145" spans="1:11" s="1" customFormat="1" ht="12">
      <c r="A145" s="94" t="s">
        <v>144</v>
      </c>
      <c r="B145" s="49" t="s">
        <v>298</v>
      </c>
      <c r="C145" s="210"/>
      <c r="D145" s="211" t="s">
        <v>145</v>
      </c>
      <c r="E145" s="153">
        <v>310</v>
      </c>
      <c r="F145" s="16"/>
      <c r="G145" s="154">
        <v>8</v>
      </c>
      <c r="H145" s="72">
        <f>F145*E145</f>
        <v>0</v>
      </c>
      <c r="I145" s="155">
        <f>H145*0.08</f>
        <v>0</v>
      </c>
      <c r="J145" s="155">
        <f>H145*1.08</f>
        <v>0</v>
      </c>
      <c r="K145" s="79"/>
    </row>
    <row r="146" spans="1:12" s="1" customFormat="1" ht="12.75">
      <c r="A146" s="2" t="s">
        <v>146</v>
      </c>
      <c r="B146" s="50" t="s">
        <v>299</v>
      </c>
      <c r="C146" s="210"/>
      <c r="D146" s="212" t="s">
        <v>145</v>
      </c>
      <c r="E146" s="213">
        <v>1500</v>
      </c>
      <c r="F146" s="193"/>
      <c r="G146" s="214">
        <v>8</v>
      </c>
      <c r="H146" s="72">
        <f>F146*E146</f>
        <v>0</v>
      </c>
      <c r="I146" s="155">
        <f>H146*0.08</f>
        <v>0</v>
      </c>
      <c r="J146" s="155">
        <f>H146*1.08</f>
        <v>0</v>
      </c>
      <c r="K146" s="79"/>
      <c r="L146" s="10"/>
    </row>
    <row r="147" spans="1:12" s="1" customFormat="1" ht="12.75">
      <c r="A147" s="3"/>
      <c r="B147" s="107"/>
      <c r="C147" s="90"/>
      <c r="D147" s="3"/>
      <c r="E147" s="40"/>
      <c r="F147" s="35" t="s">
        <v>150</v>
      </c>
      <c r="G147" s="35"/>
      <c r="H147" s="108">
        <f>SUM(H145:H146)</f>
        <v>0</v>
      </c>
      <c r="I147" s="109">
        <f>SUM(I145:I146)</f>
        <v>0</v>
      </c>
      <c r="J147" s="109">
        <f>SUM(J145:J146)</f>
        <v>0</v>
      </c>
      <c r="K147" s="79"/>
      <c r="L147" s="10"/>
    </row>
    <row r="148" spans="1:12" s="1" customFormat="1" ht="12.75">
      <c r="A148" s="3"/>
      <c r="B148" s="107"/>
      <c r="C148" s="90"/>
      <c r="D148" s="90"/>
      <c r="E148" s="3"/>
      <c r="F148" s="40"/>
      <c r="G148" s="14"/>
      <c r="H148" s="14"/>
      <c r="I148" s="75"/>
      <c r="J148" s="70"/>
      <c r="K148" s="79"/>
      <c r="L148" s="10"/>
    </row>
    <row r="149" spans="1:12" s="9" customFormat="1" ht="12.75">
      <c r="A149" s="3"/>
      <c r="B149" s="7" t="s">
        <v>340</v>
      </c>
      <c r="C149" s="3"/>
      <c r="D149" s="3"/>
      <c r="E149" s="3"/>
      <c r="F149" s="40"/>
      <c r="G149" s="8"/>
      <c r="H149" s="70"/>
      <c r="I149" s="75"/>
      <c r="J149" s="70"/>
      <c r="K149" s="80"/>
      <c r="L149" s="10"/>
    </row>
    <row r="150" spans="1:12" s="9" customFormat="1" ht="33.75">
      <c r="A150" s="11" t="s">
        <v>134</v>
      </c>
      <c r="B150" s="44" t="s">
        <v>135</v>
      </c>
      <c r="C150" s="91" t="s">
        <v>136</v>
      </c>
      <c r="D150" s="46" t="s">
        <v>137</v>
      </c>
      <c r="E150" s="41" t="s">
        <v>138</v>
      </c>
      <c r="F150" s="92" t="s">
        <v>245</v>
      </c>
      <c r="G150" s="12" t="s">
        <v>140</v>
      </c>
      <c r="H150" s="71" t="s">
        <v>141</v>
      </c>
      <c r="I150" s="76" t="s">
        <v>142</v>
      </c>
      <c r="J150" s="76" t="s">
        <v>143</v>
      </c>
      <c r="K150" s="93" t="s">
        <v>307</v>
      </c>
      <c r="L150" s="10"/>
    </row>
    <row r="151" spans="1:11" s="1" customFormat="1" ht="60" customHeight="1">
      <c r="A151" s="2" t="s">
        <v>177</v>
      </c>
      <c r="B151" s="45" t="s">
        <v>56</v>
      </c>
      <c r="C151" s="48"/>
      <c r="D151" s="47" t="s">
        <v>179</v>
      </c>
      <c r="E151" s="43">
        <v>1500</v>
      </c>
      <c r="F151" s="23"/>
      <c r="G151" s="24">
        <v>8</v>
      </c>
      <c r="H151" s="74">
        <f>F151*E151</f>
        <v>0</v>
      </c>
      <c r="I151" s="78">
        <f>H151*0.08</f>
        <v>0</v>
      </c>
      <c r="J151" s="78">
        <f>H151*1.08</f>
        <v>0</v>
      </c>
      <c r="K151" s="84">
        <v>5</v>
      </c>
    </row>
    <row r="152" spans="1:12" s="9" customFormat="1" ht="12.75">
      <c r="A152" s="3"/>
      <c r="B152" s="3"/>
      <c r="C152" s="3"/>
      <c r="D152" s="3"/>
      <c r="E152" s="40"/>
      <c r="F152" s="34" t="s">
        <v>150</v>
      </c>
      <c r="G152" s="34"/>
      <c r="H152" s="108">
        <f>SUM(H151)</f>
        <v>0</v>
      </c>
      <c r="I152" s="109">
        <f>SUM(I150:I151)</f>
        <v>0</v>
      </c>
      <c r="J152" s="109">
        <f>SUM(J151)</f>
        <v>0</v>
      </c>
      <c r="K152" s="80"/>
      <c r="L152" s="10"/>
    </row>
    <row r="155" spans="1:11" s="224" customFormat="1" ht="22.5">
      <c r="A155" s="215"/>
      <c r="B155" s="216" t="s">
        <v>341</v>
      </c>
      <c r="C155" s="217"/>
      <c r="D155" s="217"/>
      <c r="E155" s="218"/>
      <c r="F155" s="219"/>
      <c r="G155" s="220"/>
      <c r="H155" s="221"/>
      <c r="I155" s="222"/>
      <c r="J155" s="222"/>
      <c r="K155" s="223"/>
    </row>
    <row r="156" spans="1:11" s="224" customFormat="1" ht="12.75">
      <c r="A156" s="215"/>
      <c r="B156" s="216"/>
      <c r="C156" s="217"/>
      <c r="D156" s="217"/>
      <c r="E156" s="218"/>
      <c r="F156" s="219"/>
      <c r="G156" s="220"/>
      <c r="H156" s="221"/>
      <c r="I156" s="222"/>
      <c r="J156" s="222"/>
      <c r="K156" s="223"/>
    </row>
    <row r="157" spans="1:11" s="217" customFormat="1" ht="33.75">
      <c r="A157" s="225" t="s">
        <v>134</v>
      </c>
      <c r="B157" s="225" t="s">
        <v>135</v>
      </c>
      <c r="C157" s="119" t="s">
        <v>136</v>
      </c>
      <c r="D157" s="225" t="s">
        <v>137</v>
      </c>
      <c r="E157" s="226" t="s">
        <v>138</v>
      </c>
      <c r="F157" s="92" t="s">
        <v>245</v>
      </c>
      <c r="G157" s="227" t="s">
        <v>140</v>
      </c>
      <c r="H157" s="122" t="s">
        <v>141</v>
      </c>
      <c r="I157" s="121" t="s">
        <v>142</v>
      </c>
      <c r="J157" s="121" t="s">
        <v>143</v>
      </c>
      <c r="K157" s="93" t="s">
        <v>311</v>
      </c>
    </row>
    <row r="158" spans="1:11" s="30" customFormat="1" ht="12">
      <c r="A158" s="15" t="s">
        <v>144</v>
      </c>
      <c r="B158" s="228" t="s">
        <v>300</v>
      </c>
      <c r="C158" s="229"/>
      <c r="D158" s="123" t="s">
        <v>185</v>
      </c>
      <c r="E158" s="230">
        <v>29</v>
      </c>
      <c r="F158" s="231">
        <v>0</v>
      </c>
      <c r="G158" s="98">
        <v>0.08</v>
      </c>
      <c r="H158" s="99">
        <f>PRODUCT(F158,E158)</f>
        <v>0</v>
      </c>
      <c r="I158" s="39">
        <f>PRODUCT(H158,G158)</f>
        <v>0</v>
      </c>
      <c r="J158" s="39">
        <f>PRODUCT(H158,G158)+H158</f>
        <v>0</v>
      </c>
      <c r="K158" s="81" t="s">
        <v>308</v>
      </c>
    </row>
    <row r="159" spans="1:11" s="30" customFormat="1" ht="12.75">
      <c r="A159" s="15" t="s">
        <v>146</v>
      </c>
      <c r="B159" s="232" t="s">
        <v>22</v>
      </c>
      <c r="C159" s="233"/>
      <c r="D159" s="131" t="s">
        <v>185</v>
      </c>
      <c r="E159" s="234">
        <v>48</v>
      </c>
      <c r="F159" s="231">
        <v>0</v>
      </c>
      <c r="G159" s="102">
        <v>0.08</v>
      </c>
      <c r="H159" s="99">
        <f aca="true" t="shared" si="18" ref="H159:H201">PRODUCT(F159,E159)</f>
        <v>0</v>
      </c>
      <c r="I159" s="39">
        <f aca="true" t="shared" si="19" ref="I159:I201">PRODUCT(H159,G159)</f>
        <v>0</v>
      </c>
      <c r="J159" s="39">
        <f aca="true" t="shared" si="20" ref="J159:J201">PRODUCT(H159,G159)+H159</f>
        <v>0</v>
      </c>
      <c r="K159" s="81" t="s">
        <v>308</v>
      </c>
    </row>
    <row r="160" spans="1:11" s="30" customFormat="1" ht="33.75">
      <c r="A160" s="15" t="s">
        <v>147</v>
      </c>
      <c r="B160" s="25" t="s">
        <v>301</v>
      </c>
      <c r="C160" s="233"/>
      <c r="D160" s="131" t="s">
        <v>185</v>
      </c>
      <c r="E160" s="235">
        <v>914</v>
      </c>
      <c r="F160" s="231">
        <v>0</v>
      </c>
      <c r="G160" s="29">
        <v>0.08</v>
      </c>
      <c r="H160" s="99">
        <f t="shared" si="18"/>
        <v>0</v>
      </c>
      <c r="I160" s="39">
        <f t="shared" si="19"/>
        <v>0</v>
      </c>
      <c r="J160" s="39">
        <f t="shared" si="20"/>
        <v>0</v>
      </c>
      <c r="K160" s="81" t="s">
        <v>308</v>
      </c>
    </row>
    <row r="161" spans="1:11" s="30" customFormat="1" ht="33.75">
      <c r="A161" s="15" t="s">
        <v>148</v>
      </c>
      <c r="B161" s="25" t="s">
        <v>198</v>
      </c>
      <c r="C161" s="233"/>
      <c r="D161" s="131" t="s">
        <v>185</v>
      </c>
      <c r="E161" s="235">
        <v>1035</v>
      </c>
      <c r="F161" s="231">
        <v>0</v>
      </c>
      <c r="G161" s="29">
        <v>0.08</v>
      </c>
      <c r="H161" s="99">
        <f t="shared" si="18"/>
        <v>0</v>
      </c>
      <c r="I161" s="39">
        <f t="shared" si="19"/>
        <v>0</v>
      </c>
      <c r="J161" s="39">
        <f t="shared" si="20"/>
        <v>0</v>
      </c>
      <c r="K161" s="81" t="s">
        <v>308</v>
      </c>
    </row>
    <row r="162" spans="1:11" s="30" customFormat="1" ht="33.75">
      <c r="A162" s="15" t="s">
        <v>154</v>
      </c>
      <c r="B162" s="25" t="s">
        <v>306</v>
      </c>
      <c r="C162" s="233"/>
      <c r="D162" s="131" t="s">
        <v>185</v>
      </c>
      <c r="E162" s="235">
        <f>3375-1400+14</f>
        <v>1989</v>
      </c>
      <c r="F162" s="231">
        <v>0</v>
      </c>
      <c r="G162" s="29">
        <v>0.08</v>
      </c>
      <c r="H162" s="99">
        <f t="shared" si="18"/>
        <v>0</v>
      </c>
      <c r="I162" s="39">
        <f t="shared" si="19"/>
        <v>0</v>
      </c>
      <c r="J162" s="39">
        <f t="shared" si="20"/>
        <v>0</v>
      </c>
      <c r="K162" s="81" t="s">
        <v>308</v>
      </c>
    </row>
    <row r="163" spans="1:11" s="30" customFormat="1" ht="33.75">
      <c r="A163" s="15" t="s">
        <v>155</v>
      </c>
      <c r="B163" s="25" t="s">
        <v>9</v>
      </c>
      <c r="C163" s="233"/>
      <c r="D163" s="131" t="s">
        <v>185</v>
      </c>
      <c r="E163" s="235">
        <v>1447</v>
      </c>
      <c r="F163" s="231">
        <v>0</v>
      </c>
      <c r="G163" s="29">
        <v>0.08</v>
      </c>
      <c r="H163" s="99">
        <f t="shared" si="18"/>
        <v>0</v>
      </c>
      <c r="I163" s="39">
        <f t="shared" si="19"/>
        <v>0</v>
      </c>
      <c r="J163" s="39">
        <f t="shared" si="20"/>
        <v>0</v>
      </c>
      <c r="K163" s="81" t="s">
        <v>308</v>
      </c>
    </row>
    <row r="164" spans="1:11" s="30" customFormat="1" ht="12">
      <c r="A164" s="15" t="s">
        <v>157</v>
      </c>
      <c r="B164" s="236" t="s">
        <v>199</v>
      </c>
      <c r="C164" s="237"/>
      <c r="D164" s="135" t="s">
        <v>145</v>
      </c>
      <c r="E164" s="26">
        <v>10000</v>
      </c>
      <c r="F164" s="231">
        <v>0</v>
      </c>
      <c r="G164" s="29">
        <v>0.08</v>
      </c>
      <c r="H164" s="99">
        <f t="shared" si="18"/>
        <v>0</v>
      </c>
      <c r="I164" s="39">
        <f t="shared" si="19"/>
        <v>0</v>
      </c>
      <c r="J164" s="39">
        <f t="shared" si="20"/>
        <v>0</v>
      </c>
      <c r="K164" s="81" t="s">
        <v>308</v>
      </c>
    </row>
    <row r="165" spans="1:11" s="30" customFormat="1" ht="32.25" customHeight="1">
      <c r="A165" s="15" t="s">
        <v>159</v>
      </c>
      <c r="B165" s="31" t="s">
        <v>10</v>
      </c>
      <c r="C165" s="238"/>
      <c r="D165" s="239" t="s">
        <v>179</v>
      </c>
      <c r="E165" s="26">
        <v>9070</v>
      </c>
      <c r="F165" s="231">
        <v>0</v>
      </c>
      <c r="G165" s="29">
        <v>0.08</v>
      </c>
      <c r="H165" s="99">
        <f t="shared" si="18"/>
        <v>0</v>
      </c>
      <c r="I165" s="39">
        <f t="shared" si="19"/>
        <v>0</v>
      </c>
      <c r="J165" s="39">
        <f t="shared" si="20"/>
        <v>0</v>
      </c>
      <c r="K165" s="81" t="s">
        <v>308</v>
      </c>
    </row>
    <row r="166" spans="1:11" s="30" customFormat="1" ht="22.5">
      <c r="A166" s="15" t="s">
        <v>161</v>
      </c>
      <c r="B166" s="31" t="s">
        <v>11</v>
      </c>
      <c r="C166" s="238"/>
      <c r="D166" s="239" t="s">
        <v>179</v>
      </c>
      <c r="E166" s="26">
        <v>1715</v>
      </c>
      <c r="F166" s="231">
        <v>0</v>
      </c>
      <c r="G166" s="29">
        <v>0.08</v>
      </c>
      <c r="H166" s="99">
        <f t="shared" si="18"/>
        <v>0</v>
      </c>
      <c r="I166" s="39">
        <f t="shared" si="19"/>
        <v>0</v>
      </c>
      <c r="J166" s="39">
        <f t="shared" si="20"/>
        <v>0</v>
      </c>
      <c r="K166" s="81" t="s">
        <v>309</v>
      </c>
    </row>
    <row r="167" spans="1:11" s="30" customFormat="1" ht="12">
      <c r="A167" s="15" t="s">
        <v>163</v>
      </c>
      <c r="B167" s="240" t="s">
        <v>12</v>
      </c>
      <c r="C167" s="229"/>
      <c r="D167" s="131" t="s">
        <v>179</v>
      </c>
      <c r="E167" s="26">
        <v>3430</v>
      </c>
      <c r="F167" s="231">
        <v>0</v>
      </c>
      <c r="G167" s="29">
        <v>0.08</v>
      </c>
      <c r="H167" s="99">
        <f t="shared" si="18"/>
        <v>0</v>
      </c>
      <c r="I167" s="39">
        <f t="shared" si="19"/>
        <v>0</v>
      </c>
      <c r="J167" s="39">
        <f t="shared" si="20"/>
        <v>0</v>
      </c>
      <c r="K167" s="81" t="s">
        <v>309</v>
      </c>
    </row>
    <row r="168" spans="1:11" s="30" customFormat="1" ht="12">
      <c r="A168" s="15" t="s">
        <v>164</v>
      </c>
      <c r="B168" s="31" t="s">
        <v>13</v>
      </c>
      <c r="C168" s="233"/>
      <c r="D168" s="239" t="s">
        <v>145</v>
      </c>
      <c r="E168" s="26">
        <v>1040</v>
      </c>
      <c r="F168" s="231">
        <v>0</v>
      </c>
      <c r="G168" s="29">
        <v>0.08</v>
      </c>
      <c r="H168" s="99">
        <f t="shared" si="18"/>
        <v>0</v>
      </c>
      <c r="I168" s="39">
        <f t="shared" si="19"/>
        <v>0</v>
      </c>
      <c r="J168" s="39">
        <f t="shared" si="20"/>
        <v>0</v>
      </c>
      <c r="K168" s="81" t="s">
        <v>309</v>
      </c>
    </row>
    <row r="169" spans="1:13" s="30" customFormat="1" ht="12.75">
      <c r="A169" s="15" t="s">
        <v>165</v>
      </c>
      <c r="B169" s="232" t="s">
        <v>23</v>
      </c>
      <c r="C169" s="233"/>
      <c r="D169" s="239" t="s">
        <v>145</v>
      </c>
      <c r="E169" s="235">
        <v>0</v>
      </c>
      <c r="F169" s="231">
        <v>0</v>
      </c>
      <c r="G169" s="29">
        <v>0.08</v>
      </c>
      <c r="H169" s="99">
        <f t="shared" si="18"/>
        <v>0</v>
      </c>
      <c r="I169" s="39">
        <f>PRODUCT(H169,G169)</f>
        <v>0</v>
      </c>
      <c r="J169" s="39">
        <f>PRODUCT(H169,G169)+H169</f>
        <v>0</v>
      </c>
      <c r="K169" s="81" t="s">
        <v>309</v>
      </c>
      <c r="M169" s="241">
        <f>2344/50</f>
        <v>46.88</v>
      </c>
    </row>
    <row r="170" spans="1:11" s="30" customFormat="1" ht="12.75">
      <c r="A170" s="15" t="s">
        <v>167</v>
      </c>
      <c r="B170" s="232" t="s">
        <v>19</v>
      </c>
      <c r="C170" s="233"/>
      <c r="D170" s="239" t="s">
        <v>145</v>
      </c>
      <c r="E170" s="242">
        <v>2000</v>
      </c>
      <c r="F170" s="231">
        <v>0</v>
      </c>
      <c r="G170" s="29">
        <v>0.08</v>
      </c>
      <c r="H170" s="99">
        <f t="shared" si="18"/>
        <v>0</v>
      </c>
      <c r="I170" s="39">
        <f>PRODUCT(H170,G170)</f>
        <v>0</v>
      </c>
      <c r="J170" s="39">
        <f>PRODUCT(H170,G170)+H170</f>
        <v>0</v>
      </c>
      <c r="K170" s="81" t="s">
        <v>309</v>
      </c>
    </row>
    <row r="171" spans="1:11" s="30" customFormat="1" ht="12.75">
      <c r="A171" s="15" t="s">
        <v>169</v>
      </c>
      <c r="B171" s="232" t="s">
        <v>24</v>
      </c>
      <c r="C171" s="233"/>
      <c r="D171" s="239" t="s">
        <v>145</v>
      </c>
      <c r="E171" s="26">
        <v>2000</v>
      </c>
      <c r="F171" s="231">
        <v>0</v>
      </c>
      <c r="G171" s="29">
        <v>0.08</v>
      </c>
      <c r="H171" s="99">
        <f t="shared" si="18"/>
        <v>0</v>
      </c>
      <c r="I171" s="39">
        <f>PRODUCT(H171,G171)</f>
        <v>0</v>
      </c>
      <c r="J171" s="39">
        <f>PRODUCT(H171,G171)+H171</f>
        <v>0</v>
      </c>
      <c r="K171" s="81" t="s">
        <v>309</v>
      </c>
    </row>
    <row r="172" spans="1:11" s="30" customFormat="1" ht="40.5" customHeight="1">
      <c r="A172" s="15" t="s">
        <v>171</v>
      </c>
      <c r="B172" s="25" t="s">
        <v>14</v>
      </c>
      <c r="C172" s="233"/>
      <c r="D172" s="239" t="s">
        <v>145</v>
      </c>
      <c r="E172" s="26">
        <v>8420</v>
      </c>
      <c r="F172" s="231">
        <v>0</v>
      </c>
      <c r="G172" s="29">
        <v>0.08</v>
      </c>
      <c r="H172" s="99">
        <f t="shared" si="18"/>
        <v>0</v>
      </c>
      <c r="I172" s="39">
        <f t="shared" si="19"/>
        <v>0</v>
      </c>
      <c r="J172" s="39">
        <f t="shared" si="20"/>
        <v>0</v>
      </c>
      <c r="K172" s="81"/>
    </row>
    <row r="173" spans="1:11" s="30" customFormat="1" ht="40.5" customHeight="1">
      <c r="A173" s="15"/>
      <c r="B173" s="243" t="s">
        <v>327</v>
      </c>
      <c r="C173" s="237"/>
      <c r="D173" s="135" t="s">
        <v>145</v>
      </c>
      <c r="E173" s="244">
        <v>2300</v>
      </c>
      <c r="F173" s="231">
        <v>0</v>
      </c>
      <c r="G173" s="245">
        <v>0.08</v>
      </c>
      <c r="H173" s="246">
        <f t="shared" si="18"/>
        <v>0</v>
      </c>
      <c r="I173" s="247">
        <f t="shared" si="19"/>
        <v>0</v>
      </c>
      <c r="J173" s="247">
        <f t="shared" si="20"/>
        <v>0</v>
      </c>
      <c r="K173" s="81"/>
    </row>
    <row r="174" spans="1:11" s="30" customFormat="1" ht="22.5">
      <c r="A174" s="15" t="s">
        <v>173</v>
      </c>
      <c r="B174" s="243" t="s">
        <v>328</v>
      </c>
      <c r="C174" s="237"/>
      <c r="D174" s="135" t="s">
        <v>145</v>
      </c>
      <c r="E174" s="244">
        <v>4650</v>
      </c>
      <c r="F174" s="231">
        <v>0</v>
      </c>
      <c r="G174" s="245">
        <v>0.08</v>
      </c>
      <c r="H174" s="246">
        <f t="shared" si="18"/>
        <v>0</v>
      </c>
      <c r="I174" s="247">
        <f t="shared" si="19"/>
        <v>0</v>
      </c>
      <c r="J174" s="247">
        <f t="shared" si="20"/>
        <v>0</v>
      </c>
      <c r="K174" s="81"/>
    </row>
    <row r="175" spans="1:11" s="30" customFormat="1" ht="56.25">
      <c r="A175" s="15" t="s">
        <v>175</v>
      </c>
      <c r="B175" s="228" t="s">
        <v>313</v>
      </c>
      <c r="C175" s="238"/>
      <c r="D175" s="248" t="s">
        <v>179</v>
      </c>
      <c r="E175" s="230">
        <v>635</v>
      </c>
      <c r="F175" s="231">
        <v>0</v>
      </c>
      <c r="G175" s="98">
        <v>0.08</v>
      </c>
      <c r="H175" s="99">
        <f t="shared" si="18"/>
        <v>0</v>
      </c>
      <c r="I175" s="39">
        <f t="shared" si="19"/>
        <v>0</v>
      </c>
      <c r="J175" s="39">
        <f t="shared" si="20"/>
        <v>0</v>
      </c>
      <c r="K175" s="81" t="s">
        <v>310</v>
      </c>
    </row>
    <row r="176" spans="1:11" s="30" customFormat="1" ht="56.25">
      <c r="A176" s="15" t="s">
        <v>177</v>
      </c>
      <c r="B176" s="228" t="s">
        <v>314</v>
      </c>
      <c r="C176" s="238"/>
      <c r="D176" s="248" t="s">
        <v>179</v>
      </c>
      <c r="E176" s="230">
        <v>8565</v>
      </c>
      <c r="F176" s="231">
        <v>0</v>
      </c>
      <c r="G176" s="98">
        <v>0.08</v>
      </c>
      <c r="H176" s="99">
        <f t="shared" si="18"/>
        <v>0</v>
      </c>
      <c r="I176" s="39">
        <f t="shared" si="19"/>
        <v>0</v>
      </c>
      <c r="J176" s="39">
        <f t="shared" si="20"/>
        <v>0</v>
      </c>
      <c r="K176" s="81" t="s">
        <v>310</v>
      </c>
    </row>
    <row r="177" spans="1:11" s="30" customFormat="1" ht="56.25">
      <c r="A177" s="15" t="s">
        <v>180</v>
      </c>
      <c r="B177" s="240" t="s">
        <v>318</v>
      </c>
      <c r="C177" s="249"/>
      <c r="D177" s="250" t="s">
        <v>179</v>
      </c>
      <c r="E177" s="234">
        <v>24215</v>
      </c>
      <c r="F177" s="231">
        <v>0</v>
      </c>
      <c r="G177" s="102">
        <v>0.08</v>
      </c>
      <c r="H177" s="251">
        <f t="shared" si="18"/>
        <v>0</v>
      </c>
      <c r="I177" s="252">
        <f t="shared" si="19"/>
        <v>0</v>
      </c>
      <c r="J177" s="252">
        <f t="shared" si="20"/>
        <v>0</v>
      </c>
      <c r="K177" s="81" t="s">
        <v>310</v>
      </c>
    </row>
    <row r="178" spans="1:11" s="30" customFormat="1" ht="56.25">
      <c r="A178" s="15" t="s">
        <v>256</v>
      </c>
      <c r="B178" s="240" t="s">
        <v>319</v>
      </c>
      <c r="C178" s="249"/>
      <c r="D178" s="250" t="s">
        <v>179</v>
      </c>
      <c r="E178" s="26">
        <v>15515</v>
      </c>
      <c r="F178" s="231">
        <v>0</v>
      </c>
      <c r="G178" s="29">
        <v>0.08</v>
      </c>
      <c r="H178" s="99">
        <f t="shared" si="18"/>
        <v>0</v>
      </c>
      <c r="I178" s="39">
        <f t="shared" si="19"/>
        <v>0</v>
      </c>
      <c r="J178" s="39">
        <f t="shared" si="20"/>
        <v>0</v>
      </c>
      <c r="K178" s="81" t="s">
        <v>310</v>
      </c>
    </row>
    <row r="179" spans="1:11" s="30" customFormat="1" ht="61.5" customHeight="1">
      <c r="A179" s="15">
        <v>21</v>
      </c>
      <c r="B179" s="253" t="s">
        <v>329</v>
      </c>
      <c r="C179" s="249"/>
      <c r="D179" s="250" t="s">
        <v>145</v>
      </c>
      <c r="E179" s="26">
        <v>1900</v>
      </c>
      <c r="F179" s="231">
        <v>0</v>
      </c>
      <c r="G179" s="29">
        <v>0.08</v>
      </c>
      <c r="H179" s="99">
        <f t="shared" si="18"/>
        <v>0</v>
      </c>
      <c r="I179" s="39">
        <f t="shared" si="19"/>
        <v>0</v>
      </c>
      <c r="J179" s="39">
        <f t="shared" si="20"/>
        <v>0</v>
      </c>
      <c r="K179" s="81" t="s">
        <v>310</v>
      </c>
    </row>
    <row r="180" spans="1:11" s="30" customFormat="1" ht="61.5" customHeight="1">
      <c r="A180" s="15">
        <v>22</v>
      </c>
      <c r="B180" s="253" t="s">
        <v>320</v>
      </c>
      <c r="C180" s="249"/>
      <c r="D180" s="250" t="s">
        <v>145</v>
      </c>
      <c r="E180" s="26">
        <v>2750</v>
      </c>
      <c r="F180" s="231">
        <v>0</v>
      </c>
      <c r="G180" s="29">
        <v>0.08</v>
      </c>
      <c r="H180" s="99">
        <f t="shared" si="18"/>
        <v>0</v>
      </c>
      <c r="I180" s="39">
        <f t="shared" si="19"/>
        <v>0</v>
      </c>
      <c r="J180" s="39">
        <f t="shared" si="20"/>
        <v>0</v>
      </c>
      <c r="K180" s="81" t="s">
        <v>310</v>
      </c>
    </row>
    <row r="181" spans="1:11" s="30" customFormat="1" ht="61.5" customHeight="1">
      <c r="A181" s="15">
        <v>23</v>
      </c>
      <c r="B181" s="253" t="s">
        <v>332</v>
      </c>
      <c r="C181" s="249"/>
      <c r="D181" s="250" t="s">
        <v>145</v>
      </c>
      <c r="E181" s="26">
        <v>1250</v>
      </c>
      <c r="F181" s="231">
        <v>0</v>
      </c>
      <c r="G181" s="29">
        <v>0.08</v>
      </c>
      <c r="H181" s="99">
        <f t="shared" si="18"/>
        <v>0</v>
      </c>
      <c r="I181" s="39">
        <f t="shared" si="19"/>
        <v>0</v>
      </c>
      <c r="J181" s="39">
        <f t="shared" si="20"/>
        <v>0</v>
      </c>
      <c r="K181" s="81" t="s">
        <v>310</v>
      </c>
    </row>
    <row r="182" spans="1:11" s="30" customFormat="1" ht="12">
      <c r="A182" s="15">
        <v>24</v>
      </c>
      <c r="B182" s="31" t="s">
        <v>21</v>
      </c>
      <c r="C182" s="238"/>
      <c r="D182" s="4" t="s">
        <v>145</v>
      </c>
      <c r="E182" s="26">
        <v>36300</v>
      </c>
      <c r="F182" s="231">
        <v>0</v>
      </c>
      <c r="G182" s="29">
        <v>0.08</v>
      </c>
      <c r="H182" s="99">
        <f t="shared" si="18"/>
        <v>0</v>
      </c>
      <c r="I182" s="39">
        <f t="shared" si="19"/>
        <v>0</v>
      </c>
      <c r="J182" s="39">
        <f t="shared" si="20"/>
        <v>0</v>
      </c>
      <c r="K182" s="81" t="s">
        <v>308</v>
      </c>
    </row>
    <row r="183" spans="1:11" s="30" customFormat="1" ht="105.75" customHeight="1">
      <c r="A183" s="15">
        <v>25</v>
      </c>
      <c r="B183" s="25" t="s">
        <v>350</v>
      </c>
      <c r="C183" s="238"/>
      <c r="D183" s="239" t="s">
        <v>179</v>
      </c>
      <c r="E183" s="26">
        <v>4510</v>
      </c>
      <c r="F183" s="231">
        <v>0</v>
      </c>
      <c r="G183" s="29">
        <v>0.08</v>
      </c>
      <c r="H183" s="99">
        <f t="shared" si="18"/>
        <v>0</v>
      </c>
      <c r="I183" s="39">
        <f t="shared" si="19"/>
        <v>0</v>
      </c>
      <c r="J183" s="39">
        <f t="shared" si="20"/>
        <v>0</v>
      </c>
      <c r="K183" s="81" t="s">
        <v>310</v>
      </c>
    </row>
    <row r="184" spans="1:11" s="30" customFormat="1" ht="146.25">
      <c r="A184" s="15">
        <v>26</v>
      </c>
      <c r="B184" s="25" t="s">
        <v>351</v>
      </c>
      <c r="C184" s="238"/>
      <c r="D184" s="239" t="s">
        <v>179</v>
      </c>
      <c r="E184" s="26">
        <v>44220</v>
      </c>
      <c r="F184" s="231">
        <v>0</v>
      </c>
      <c r="G184" s="29">
        <v>0.08</v>
      </c>
      <c r="H184" s="99">
        <f t="shared" si="18"/>
        <v>0</v>
      </c>
      <c r="I184" s="39">
        <f t="shared" si="19"/>
        <v>0</v>
      </c>
      <c r="J184" s="39">
        <f t="shared" si="20"/>
        <v>0</v>
      </c>
      <c r="K184" s="81" t="s">
        <v>308</v>
      </c>
    </row>
    <row r="185" spans="1:11" s="30" customFormat="1" ht="12">
      <c r="A185" s="15">
        <v>27</v>
      </c>
      <c r="B185" s="25" t="s">
        <v>25</v>
      </c>
      <c r="C185" s="233"/>
      <c r="D185" s="239" t="s">
        <v>145</v>
      </c>
      <c r="E185" s="26">
        <v>784</v>
      </c>
      <c r="F185" s="231">
        <v>0</v>
      </c>
      <c r="G185" s="29">
        <v>0.08</v>
      </c>
      <c r="H185" s="99">
        <f t="shared" si="18"/>
        <v>0</v>
      </c>
      <c r="I185" s="39">
        <f t="shared" si="19"/>
        <v>0</v>
      </c>
      <c r="J185" s="39">
        <f t="shared" si="20"/>
        <v>0</v>
      </c>
      <c r="K185" s="81" t="s">
        <v>310</v>
      </c>
    </row>
    <row r="186" spans="1:11" s="30" customFormat="1" ht="12">
      <c r="A186" s="15">
        <v>28</v>
      </c>
      <c r="B186" s="60" t="s">
        <v>26</v>
      </c>
      <c r="C186" s="238"/>
      <c r="D186" s="123" t="s">
        <v>225</v>
      </c>
      <c r="E186" s="230">
        <v>836</v>
      </c>
      <c r="F186" s="231">
        <v>0</v>
      </c>
      <c r="G186" s="98">
        <v>0.08</v>
      </c>
      <c r="H186" s="99">
        <f t="shared" si="18"/>
        <v>0</v>
      </c>
      <c r="I186" s="39">
        <f t="shared" si="19"/>
        <v>0</v>
      </c>
      <c r="J186" s="39">
        <f t="shared" si="20"/>
        <v>0</v>
      </c>
      <c r="K186" s="81" t="s">
        <v>308</v>
      </c>
    </row>
    <row r="187" spans="1:11" s="30" customFormat="1" ht="45">
      <c r="A187" s="15">
        <v>29</v>
      </c>
      <c r="B187" s="254" t="s">
        <v>200</v>
      </c>
      <c r="C187" s="233"/>
      <c r="D187" s="239" t="s">
        <v>225</v>
      </c>
      <c r="E187" s="26">
        <v>503</v>
      </c>
      <c r="F187" s="231">
        <v>0</v>
      </c>
      <c r="G187" s="29">
        <v>0.08</v>
      </c>
      <c r="H187" s="99">
        <f t="shared" si="18"/>
        <v>0</v>
      </c>
      <c r="I187" s="39">
        <f t="shared" si="19"/>
        <v>0</v>
      </c>
      <c r="J187" s="39">
        <f t="shared" si="20"/>
        <v>0</v>
      </c>
      <c r="K187" s="81" t="s">
        <v>308</v>
      </c>
    </row>
    <row r="188" spans="1:11" s="30" customFormat="1" ht="12">
      <c r="A188" s="15">
        <v>30</v>
      </c>
      <c r="B188" s="25" t="s">
        <v>27</v>
      </c>
      <c r="C188" s="233"/>
      <c r="D188" s="239" t="s">
        <v>225</v>
      </c>
      <c r="E188" s="26">
        <v>270</v>
      </c>
      <c r="F188" s="231">
        <v>0</v>
      </c>
      <c r="G188" s="29">
        <v>0.08</v>
      </c>
      <c r="H188" s="99">
        <f t="shared" si="18"/>
        <v>0</v>
      </c>
      <c r="I188" s="39">
        <f t="shared" si="19"/>
        <v>0</v>
      </c>
      <c r="J188" s="39">
        <f t="shared" si="20"/>
        <v>0</v>
      </c>
      <c r="K188" s="81" t="s">
        <v>308</v>
      </c>
    </row>
    <row r="189" spans="1:11" s="30" customFormat="1" ht="12">
      <c r="A189" s="15">
        <v>31</v>
      </c>
      <c r="B189" s="25" t="s">
        <v>28</v>
      </c>
      <c r="C189" s="233"/>
      <c r="D189" s="239" t="s">
        <v>185</v>
      </c>
      <c r="E189" s="26">
        <v>3846</v>
      </c>
      <c r="F189" s="231">
        <v>0</v>
      </c>
      <c r="G189" s="29">
        <v>0.08</v>
      </c>
      <c r="H189" s="99">
        <f t="shared" si="18"/>
        <v>0</v>
      </c>
      <c r="I189" s="39">
        <f t="shared" si="19"/>
        <v>0</v>
      </c>
      <c r="J189" s="39">
        <f t="shared" si="20"/>
        <v>0</v>
      </c>
      <c r="K189" s="81" t="s">
        <v>308</v>
      </c>
    </row>
    <row r="190" spans="1:11" s="30" customFormat="1" ht="12">
      <c r="A190" s="15">
        <v>32</v>
      </c>
      <c r="B190" s="25" t="s">
        <v>29</v>
      </c>
      <c r="C190" s="26"/>
      <c r="D190" s="239" t="s">
        <v>185</v>
      </c>
      <c r="E190" s="26">
        <v>23641</v>
      </c>
      <c r="F190" s="231">
        <v>0</v>
      </c>
      <c r="G190" s="29">
        <v>0.08</v>
      </c>
      <c r="H190" s="99">
        <f t="shared" si="18"/>
        <v>0</v>
      </c>
      <c r="I190" s="39">
        <f t="shared" si="19"/>
        <v>0</v>
      </c>
      <c r="J190" s="39">
        <f t="shared" si="20"/>
        <v>0</v>
      </c>
      <c r="K190" s="81" t="s">
        <v>308</v>
      </c>
    </row>
    <row r="191" spans="1:11" s="30" customFormat="1" ht="12">
      <c r="A191" s="15">
        <v>33</v>
      </c>
      <c r="B191" s="25" t="s">
        <v>30</v>
      </c>
      <c r="C191" s="233"/>
      <c r="D191" s="239" t="s">
        <v>185</v>
      </c>
      <c r="E191" s="26">
        <v>1455</v>
      </c>
      <c r="F191" s="231">
        <v>0</v>
      </c>
      <c r="G191" s="29">
        <v>0.08</v>
      </c>
      <c r="H191" s="99">
        <f t="shared" si="18"/>
        <v>0</v>
      </c>
      <c r="I191" s="39">
        <f t="shared" si="19"/>
        <v>0</v>
      </c>
      <c r="J191" s="39">
        <f t="shared" si="20"/>
        <v>0</v>
      </c>
      <c r="K191" s="81" t="s">
        <v>308</v>
      </c>
    </row>
    <row r="192" spans="1:11" s="30" customFormat="1" ht="12">
      <c r="A192" s="15">
        <v>34</v>
      </c>
      <c r="B192" s="25" t="s">
        <v>31</v>
      </c>
      <c r="C192" s="233"/>
      <c r="D192" s="239" t="s">
        <v>185</v>
      </c>
      <c r="E192" s="26">
        <v>7157</v>
      </c>
      <c r="F192" s="231">
        <v>0</v>
      </c>
      <c r="G192" s="29">
        <v>0.08</v>
      </c>
      <c r="H192" s="99">
        <f t="shared" si="18"/>
        <v>0</v>
      </c>
      <c r="I192" s="39">
        <f t="shared" si="19"/>
        <v>0</v>
      </c>
      <c r="J192" s="39">
        <f t="shared" si="20"/>
        <v>0</v>
      </c>
      <c r="K192" s="81" t="s">
        <v>308</v>
      </c>
    </row>
    <row r="193" spans="1:11" s="30" customFormat="1" ht="12">
      <c r="A193" s="15">
        <v>35</v>
      </c>
      <c r="B193" s="25" t="s">
        <v>32</v>
      </c>
      <c r="C193" s="233"/>
      <c r="D193" s="239" t="s">
        <v>185</v>
      </c>
      <c r="E193" s="26">
        <v>6261</v>
      </c>
      <c r="F193" s="231">
        <v>0</v>
      </c>
      <c r="G193" s="29">
        <v>0.08</v>
      </c>
      <c r="H193" s="99">
        <f t="shared" si="18"/>
        <v>0</v>
      </c>
      <c r="I193" s="39">
        <f t="shared" si="19"/>
        <v>0</v>
      </c>
      <c r="J193" s="39">
        <f t="shared" si="20"/>
        <v>0</v>
      </c>
      <c r="K193" s="81" t="s">
        <v>308</v>
      </c>
    </row>
    <row r="194" spans="1:11" s="30" customFormat="1" ht="12">
      <c r="A194" s="15">
        <v>36</v>
      </c>
      <c r="B194" s="243" t="s">
        <v>33</v>
      </c>
      <c r="C194" s="233"/>
      <c r="D194" s="135" t="s">
        <v>185</v>
      </c>
      <c r="E194" s="26">
        <v>8110</v>
      </c>
      <c r="F194" s="231">
        <v>0</v>
      </c>
      <c r="G194" s="29">
        <v>0.08</v>
      </c>
      <c r="H194" s="99">
        <f t="shared" si="18"/>
        <v>0</v>
      </c>
      <c r="I194" s="39">
        <f t="shared" si="19"/>
        <v>0</v>
      </c>
      <c r="J194" s="39">
        <f t="shared" si="20"/>
        <v>0</v>
      </c>
      <c r="K194" s="81" t="s">
        <v>308</v>
      </c>
    </row>
    <row r="195" spans="1:11" s="30" customFormat="1" ht="12">
      <c r="A195" s="15">
        <v>37</v>
      </c>
      <c r="B195" s="25" t="s">
        <v>34</v>
      </c>
      <c r="C195" s="25"/>
      <c r="D195" s="239" t="s">
        <v>145</v>
      </c>
      <c r="E195" s="26">
        <v>204</v>
      </c>
      <c r="F195" s="231">
        <v>0</v>
      </c>
      <c r="G195" s="29">
        <v>0.08</v>
      </c>
      <c r="H195" s="99">
        <f t="shared" si="18"/>
        <v>0</v>
      </c>
      <c r="I195" s="39">
        <f t="shared" si="19"/>
        <v>0</v>
      </c>
      <c r="J195" s="39">
        <f t="shared" si="20"/>
        <v>0</v>
      </c>
      <c r="K195" s="81" t="s">
        <v>308</v>
      </c>
    </row>
    <row r="196" spans="1:11" s="30" customFormat="1" ht="22.5">
      <c r="A196" s="15">
        <v>38</v>
      </c>
      <c r="B196" s="255" t="s">
        <v>35</v>
      </c>
      <c r="C196" s="256"/>
      <c r="D196" s="257" t="s">
        <v>145</v>
      </c>
      <c r="E196" s="26">
        <v>350</v>
      </c>
      <c r="F196" s="231">
        <v>0</v>
      </c>
      <c r="G196" s="29">
        <v>0.08</v>
      </c>
      <c r="H196" s="99">
        <f t="shared" si="18"/>
        <v>0</v>
      </c>
      <c r="I196" s="39">
        <f t="shared" si="19"/>
        <v>0</v>
      </c>
      <c r="J196" s="39">
        <f t="shared" si="20"/>
        <v>0</v>
      </c>
      <c r="K196" s="81" t="s">
        <v>310</v>
      </c>
    </row>
    <row r="197" spans="1:11" s="30" customFormat="1" ht="67.5">
      <c r="A197" s="15">
        <v>39</v>
      </c>
      <c r="B197" s="255" t="s">
        <v>0</v>
      </c>
      <c r="C197" s="258"/>
      <c r="D197" s="4" t="s">
        <v>145</v>
      </c>
      <c r="E197" s="26">
        <v>1130</v>
      </c>
      <c r="F197" s="231">
        <v>0</v>
      </c>
      <c r="G197" s="29">
        <v>0.23</v>
      </c>
      <c r="H197" s="99">
        <f t="shared" si="18"/>
        <v>0</v>
      </c>
      <c r="I197" s="39">
        <f t="shared" si="19"/>
        <v>0</v>
      </c>
      <c r="J197" s="39">
        <f t="shared" si="20"/>
        <v>0</v>
      </c>
      <c r="K197" s="81"/>
    </row>
    <row r="198" spans="1:11" s="30" customFormat="1" ht="67.5">
      <c r="A198" s="15">
        <v>40</v>
      </c>
      <c r="B198" s="255" t="s">
        <v>1</v>
      </c>
      <c r="C198" s="258"/>
      <c r="D198" s="4" t="s">
        <v>145</v>
      </c>
      <c r="E198" s="26">
        <v>2888</v>
      </c>
      <c r="F198" s="231">
        <v>0</v>
      </c>
      <c r="G198" s="29">
        <v>0.23</v>
      </c>
      <c r="H198" s="99">
        <f t="shared" si="18"/>
        <v>0</v>
      </c>
      <c r="I198" s="39">
        <f t="shared" si="19"/>
        <v>0</v>
      </c>
      <c r="J198" s="39">
        <f t="shared" si="20"/>
        <v>0</v>
      </c>
      <c r="K198" s="81"/>
    </row>
    <row r="199" spans="1:11" s="30" customFormat="1" ht="67.5">
      <c r="A199" s="15">
        <v>41</v>
      </c>
      <c r="B199" s="259" t="s">
        <v>2</v>
      </c>
      <c r="C199" s="260"/>
      <c r="D199" s="4" t="s">
        <v>145</v>
      </c>
      <c r="E199" s="26">
        <v>5940</v>
      </c>
      <c r="F199" s="231">
        <v>0</v>
      </c>
      <c r="G199" s="29">
        <v>0.23</v>
      </c>
      <c r="H199" s="99">
        <f t="shared" si="18"/>
        <v>0</v>
      </c>
      <c r="I199" s="39">
        <f t="shared" si="19"/>
        <v>0</v>
      </c>
      <c r="J199" s="39">
        <f t="shared" si="20"/>
        <v>0</v>
      </c>
      <c r="K199" s="81"/>
    </row>
    <row r="200" spans="1:11" s="30" customFormat="1" ht="67.5">
      <c r="A200" s="15">
        <v>42</v>
      </c>
      <c r="B200" s="259" t="s">
        <v>3</v>
      </c>
      <c r="C200" s="260"/>
      <c r="D200" s="261" t="s">
        <v>145</v>
      </c>
      <c r="E200" s="244">
        <v>550</v>
      </c>
      <c r="F200" s="231">
        <v>0</v>
      </c>
      <c r="G200" s="245">
        <v>0.23</v>
      </c>
      <c r="H200" s="99">
        <f t="shared" si="18"/>
        <v>0</v>
      </c>
      <c r="I200" s="39">
        <f t="shared" si="19"/>
        <v>0</v>
      </c>
      <c r="J200" s="39">
        <f t="shared" si="20"/>
        <v>0</v>
      </c>
      <c r="K200" s="81"/>
    </row>
    <row r="201" spans="1:11" s="30" customFormat="1" ht="67.5">
      <c r="A201" s="15">
        <v>43</v>
      </c>
      <c r="B201" s="53" t="s">
        <v>4</v>
      </c>
      <c r="C201" s="256"/>
      <c r="D201" s="248" t="s">
        <v>145</v>
      </c>
      <c r="E201" s="230">
        <v>500</v>
      </c>
      <c r="F201" s="231">
        <v>0</v>
      </c>
      <c r="G201" s="98">
        <v>0.23</v>
      </c>
      <c r="H201" s="99">
        <f t="shared" si="18"/>
        <v>0</v>
      </c>
      <c r="I201" s="39">
        <f t="shared" si="19"/>
        <v>0</v>
      </c>
      <c r="J201" s="39">
        <f t="shared" si="20"/>
        <v>0</v>
      </c>
      <c r="K201" s="81"/>
    </row>
    <row r="202" spans="1:11" s="30" customFormat="1" ht="12">
      <c r="A202" s="82"/>
      <c r="B202" s="200"/>
      <c r="C202" s="200"/>
      <c r="D202" s="185"/>
      <c r="E202" s="262"/>
      <c r="F202" s="372" t="s">
        <v>150</v>
      </c>
      <c r="G202" s="372"/>
      <c r="H202" s="263">
        <f>SUM(H158:H201)</f>
        <v>0</v>
      </c>
      <c r="I202" s="264">
        <f>SUM(I158:I201)</f>
        <v>0</v>
      </c>
      <c r="J202" s="264">
        <f>SUM(J158:J201)</f>
        <v>0</v>
      </c>
      <c r="K202" s="81"/>
    </row>
    <row r="203" spans="1:11" s="30" customFormat="1" ht="12">
      <c r="A203" s="82"/>
      <c r="B203" s="265" t="s">
        <v>342</v>
      </c>
      <c r="C203" s="82"/>
      <c r="D203" s="266"/>
      <c r="E203" s="262"/>
      <c r="F203" s="267"/>
      <c r="G203" s="220"/>
      <c r="H203" s="221"/>
      <c r="I203" s="222"/>
      <c r="J203" s="222"/>
      <c r="K203" s="81"/>
    </row>
    <row r="204" spans="1:11" s="224" customFormat="1" ht="33.75">
      <c r="A204" s="268" t="s">
        <v>134</v>
      </c>
      <c r="B204" s="268" t="s">
        <v>135</v>
      </c>
      <c r="C204" s="269" t="s">
        <v>136</v>
      </c>
      <c r="D204" s="268" t="s">
        <v>137</v>
      </c>
      <c r="E204" s="270" t="s">
        <v>138</v>
      </c>
      <c r="F204" s="92" t="s">
        <v>245</v>
      </c>
      <c r="G204" s="271" t="s">
        <v>140</v>
      </c>
      <c r="H204" s="272" t="s">
        <v>141</v>
      </c>
      <c r="I204" s="273" t="s">
        <v>142</v>
      </c>
      <c r="J204" s="274" t="s">
        <v>143</v>
      </c>
      <c r="K204" s="93" t="s">
        <v>307</v>
      </c>
    </row>
    <row r="205" spans="1:11" s="30" customFormat="1" ht="22.5">
      <c r="A205" s="275" t="s">
        <v>144</v>
      </c>
      <c r="B205" s="276" t="s">
        <v>42</v>
      </c>
      <c r="C205" s="276"/>
      <c r="D205" s="277" t="s">
        <v>179</v>
      </c>
      <c r="E205" s="278">
        <v>235</v>
      </c>
      <c r="F205" s="231">
        <v>0</v>
      </c>
      <c r="G205" s="279">
        <v>0.08</v>
      </c>
      <c r="H205" s="99">
        <f>PRODUCT(F205,E205)</f>
        <v>0</v>
      </c>
      <c r="I205" s="39">
        <f>PRODUCT(H205,G205)</f>
        <v>0</v>
      </c>
      <c r="J205" s="39">
        <f>PRODUCT(H205,G205)+H205</f>
        <v>0</v>
      </c>
      <c r="K205" s="81"/>
    </row>
    <row r="206" spans="1:11" s="30" customFormat="1" ht="22.5">
      <c r="A206" s="275" t="s">
        <v>146</v>
      </c>
      <c r="B206" s="240" t="s">
        <v>43</v>
      </c>
      <c r="C206" s="276"/>
      <c r="D206" s="131" t="s">
        <v>179</v>
      </c>
      <c r="E206" s="234">
        <v>345</v>
      </c>
      <c r="F206" s="231">
        <v>0</v>
      </c>
      <c r="G206" s="102">
        <v>0.08</v>
      </c>
      <c r="H206" s="99">
        <f aca="true" t="shared" si="21" ref="H206:H254">PRODUCT(F206,E206)</f>
        <v>0</v>
      </c>
      <c r="I206" s="39">
        <f aca="true" t="shared" si="22" ref="I206:I254">PRODUCT(H206,G206)</f>
        <v>0</v>
      </c>
      <c r="J206" s="39">
        <f aca="true" t="shared" si="23" ref="J206:J254">PRODUCT(H206,G206)+H206</f>
        <v>0</v>
      </c>
      <c r="K206" s="81"/>
    </row>
    <row r="207" spans="1:11" s="30" customFormat="1" ht="22.5">
      <c r="A207" s="275" t="s">
        <v>147</v>
      </c>
      <c r="B207" s="31" t="s">
        <v>44</v>
      </c>
      <c r="C207" s="276"/>
      <c r="D207" s="239" t="s">
        <v>179</v>
      </c>
      <c r="E207" s="26">
        <v>2465</v>
      </c>
      <c r="F207" s="231">
        <v>0</v>
      </c>
      <c r="G207" s="29">
        <v>0.08</v>
      </c>
      <c r="H207" s="99">
        <f t="shared" si="21"/>
        <v>0</v>
      </c>
      <c r="I207" s="39">
        <f t="shared" si="22"/>
        <v>0</v>
      </c>
      <c r="J207" s="39">
        <f t="shared" si="23"/>
        <v>0</v>
      </c>
      <c r="K207" s="81"/>
    </row>
    <row r="208" spans="1:11" s="30" customFormat="1" ht="22.5">
      <c r="A208" s="275" t="s">
        <v>148</v>
      </c>
      <c r="B208" s="31" t="s">
        <v>45</v>
      </c>
      <c r="C208" s="276"/>
      <c r="D208" s="239" t="s">
        <v>179</v>
      </c>
      <c r="E208" s="26">
        <v>225</v>
      </c>
      <c r="F208" s="231">
        <v>0</v>
      </c>
      <c r="G208" s="29">
        <v>0.08</v>
      </c>
      <c r="H208" s="99">
        <f t="shared" si="21"/>
        <v>0</v>
      </c>
      <c r="I208" s="39">
        <f t="shared" si="22"/>
        <v>0</v>
      </c>
      <c r="J208" s="39">
        <f t="shared" si="23"/>
        <v>0</v>
      </c>
      <c r="K208" s="81"/>
    </row>
    <row r="209" spans="1:11" s="30" customFormat="1" ht="22.5">
      <c r="A209" s="275" t="s">
        <v>154</v>
      </c>
      <c r="B209" s="31" t="s">
        <v>46</v>
      </c>
      <c r="C209" s="276"/>
      <c r="D209" s="239" t="s">
        <v>179</v>
      </c>
      <c r="E209" s="26">
        <v>585</v>
      </c>
      <c r="F209" s="231">
        <v>0</v>
      </c>
      <c r="G209" s="29">
        <v>0.08</v>
      </c>
      <c r="H209" s="99">
        <f t="shared" si="21"/>
        <v>0</v>
      </c>
      <c r="I209" s="39">
        <f t="shared" si="22"/>
        <v>0</v>
      </c>
      <c r="J209" s="39">
        <f t="shared" si="23"/>
        <v>0</v>
      </c>
      <c r="K209" s="81"/>
    </row>
    <row r="210" spans="1:11" s="30" customFormat="1" ht="22.5">
      <c r="A210" s="275" t="s">
        <v>155</v>
      </c>
      <c r="B210" s="31" t="s">
        <v>47</v>
      </c>
      <c r="C210" s="276"/>
      <c r="D210" s="239" t="s">
        <v>179</v>
      </c>
      <c r="E210" s="26">
        <v>795</v>
      </c>
      <c r="F210" s="231">
        <v>0</v>
      </c>
      <c r="G210" s="29">
        <v>0.08</v>
      </c>
      <c r="H210" s="99">
        <f t="shared" si="21"/>
        <v>0</v>
      </c>
      <c r="I210" s="39">
        <f t="shared" si="22"/>
        <v>0</v>
      </c>
      <c r="J210" s="39">
        <f t="shared" si="23"/>
        <v>0</v>
      </c>
      <c r="K210" s="81"/>
    </row>
    <row r="211" spans="1:11" s="30" customFormat="1" ht="22.5">
      <c r="A211" s="275" t="s">
        <v>157</v>
      </c>
      <c r="B211" s="31" t="s">
        <v>48</v>
      </c>
      <c r="C211" s="276"/>
      <c r="D211" s="239" t="s">
        <v>179</v>
      </c>
      <c r="E211" s="26">
        <v>1335</v>
      </c>
      <c r="F211" s="231">
        <v>0</v>
      </c>
      <c r="G211" s="29">
        <v>0.08</v>
      </c>
      <c r="H211" s="99">
        <f t="shared" si="21"/>
        <v>0</v>
      </c>
      <c r="I211" s="39">
        <f t="shared" si="22"/>
        <v>0</v>
      </c>
      <c r="J211" s="39">
        <f t="shared" si="23"/>
        <v>0</v>
      </c>
      <c r="K211" s="81"/>
    </row>
    <row r="212" spans="1:11" s="30" customFormat="1" ht="22.5">
      <c r="A212" s="275" t="s">
        <v>159</v>
      </c>
      <c r="B212" s="31" t="s">
        <v>49</v>
      </c>
      <c r="C212" s="276"/>
      <c r="D212" s="239" t="s">
        <v>179</v>
      </c>
      <c r="E212" s="26">
        <v>860</v>
      </c>
      <c r="F212" s="231">
        <v>0</v>
      </c>
      <c r="G212" s="29">
        <v>0.08</v>
      </c>
      <c r="H212" s="99">
        <f t="shared" si="21"/>
        <v>0</v>
      </c>
      <c r="I212" s="39">
        <f t="shared" si="22"/>
        <v>0</v>
      </c>
      <c r="J212" s="39">
        <f t="shared" si="23"/>
        <v>0</v>
      </c>
      <c r="K212" s="81"/>
    </row>
    <row r="213" spans="1:11" s="30" customFormat="1" ht="22.5">
      <c r="A213" s="275" t="s">
        <v>161</v>
      </c>
      <c r="B213" s="31" t="s">
        <v>50</v>
      </c>
      <c r="C213" s="276"/>
      <c r="D213" s="239" t="s">
        <v>179</v>
      </c>
      <c r="E213" s="26">
        <v>100</v>
      </c>
      <c r="F213" s="231">
        <v>0</v>
      </c>
      <c r="G213" s="29">
        <v>0.08</v>
      </c>
      <c r="H213" s="99">
        <f t="shared" si="21"/>
        <v>0</v>
      </c>
      <c r="I213" s="39">
        <f t="shared" si="22"/>
        <v>0</v>
      </c>
      <c r="J213" s="39">
        <f t="shared" si="23"/>
        <v>0</v>
      </c>
      <c r="K213" s="81"/>
    </row>
    <row r="214" spans="1:11" s="30" customFormat="1" ht="33.75">
      <c r="A214" s="275" t="s">
        <v>163</v>
      </c>
      <c r="B214" s="31" t="s">
        <v>51</v>
      </c>
      <c r="C214" s="31"/>
      <c r="D214" s="239" t="s">
        <v>179</v>
      </c>
      <c r="E214" s="26">
        <v>80</v>
      </c>
      <c r="F214" s="231">
        <v>0</v>
      </c>
      <c r="G214" s="29">
        <v>0.08</v>
      </c>
      <c r="H214" s="99">
        <f t="shared" si="21"/>
        <v>0</v>
      </c>
      <c r="I214" s="39">
        <f t="shared" si="22"/>
        <v>0</v>
      </c>
      <c r="J214" s="39">
        <f t="shared" si="23"/>
        <v>0</v>
      </c>
      <c r="K214" s="81"/>
    </row>
    <row r="215" spans="1:11" s="30" customFormat="1" ht="33.75">
      <c r="A215" s="275" t="s">
        <v>164</v>
      </c>
      <c r="B215" s="31" t="s">
        <v>52</v>
      </c>
      <c r="C215" s="31"/>
      <c r="D215" s="239" t="s">
        <v>179</v>
      </c>
      <c r="E215" s="26">
        <v>110</v>
      </c>
      <c r="F215" s="231">
        <v>0</v>
      </c>
      <c r="G215" s="29">
        <v>0.08</v>
      </c>
      <c r="H215" s="99">
        <f t="shared" si="21"/>
        <v>0</v>
      </c>
      <c r="I215" s="39">
        <f t="shared" si="22"/>
        <v>0</v>
      </c>
      <c r="J215" s="39">
        <f t="shared" si="23"/>
        <v>0</v>
      </c>
      <c r="K215" s="81"/>
    </row>
    <row r="216" spans="1:11" s="30" customFormat="1" ht="33.75">
      <c r="A216" s="275" t="s">
        <v>165</v>
      </c>
      <c r="B216" s="31" t="s">
        <v>53</v>
      </c>
      <c r="C216" s="31"/>
      <c r="D216" s="239" t="s">
        <v>179</v>
      </c>
      <c r="E216" s="26">
        <v>200</v>
      </c>
      <c r="F216" s="231">
        <v>0</v>
      </c>
      <c r="G216" s="29">
        <v>0.08</v>
      </c>
      <c r="H216" s="99">
        <f t="shared" si="21"/>
        <v>0</v>
      </c>
      <c r="I216" s="39">
        <f t="shared" si="22"/>
        <v>0</v>
      </c>
      <c r="J216" s="39">
        <f t="shared" si="23"/>
        <v>0</v>
      </c>
      <c r="K216" s="81"/>
    </row>
    <row r="217" spans="1:11" s="30" customFormat="1" ht="33.75">
      <c r="A217" s="275" t="s">
        <v>167</v>
      </c>
      <c r="B217" s="31" t="s">
        <v>54</v>
      </c>
      <c r="C217" s="31"/>
      <c r="D217" s="239" t="s">
        <v>179</v>
      </c>
      <c r="E217" s="26">
        <v>490</v>
      </c>
      <c r="F217" s="231">
        <v>0</v>
      </c>
      <c r="G217" s="29">
        <v>0.08</v>
      </c>
      <c r="H217" s="99">
        <f t="shared" si="21"/>
        <v>0</v>
      </c>
      <c r="I217" s="39">
        <f t="shared" si="22"/>
        <v>0</v>
      </c>
      <c r="J217" s="39">
        <f t="shared" si="23"/>
        <v>0</v>
      </c>
      <c r="K217" s="81"/>
    </row>
    <row r="218" spans="1:11" s="30" customFormat="1" ht="33.75">
      <c r="A218" s="275" t="s">
        <v>169</v>
      </c>
      <c r="B218" s="31" t="s">
        <v>55</v>
      </c>
      <c r="C218" s="31"/>
      <c r="D218" s="239" t="s">
        <v>179</v>
      </c>
      <c r="E218" s="26">
        <v>1315</v>
      </c>
      <c r="F218" s="231">
        <v>0</v>
      </c>
      <c r="G218" s="29">
        <v>0.08</v>
      </c>
      <c r="H218" s="99">
        <f t="shared" si="21"/>
        <v>0</v>
      </c>
      <c r="I218" s="39">
        <f t="shared" si="22"/>
        <v>0</v>
      </c>
      <c r="J218" s="39">
        <f t="shared" si="23"/>
        <v>0</v>
      </c>
      <c r="K218" s="81"/>
    </row>
    <row r="219" spans="1:11" s="30" customFormat="1" ht="33.75">
      <c r="A219" s="275" t="s">
        <v>171</v>
      </c>
      <c r="B219" s="31" t="s">
        <v>57</v>
      </c>
      <c r="C219" s="31"/>
      <c r="D219" s="239" t="s">
        <v>179</v>
      </c>
      <c r="E219" s="26">
        <v>2375</v>
      </c>
      <c r="F219" s="231">
        <v>0</v>
      </c>
      <c r="G219" s="29">
        <v>0.08</v>
      </c>
      <c r="H219" s="99">
        <f t="shared" si="21"/>
        <v>0</v>
      </c>
      <c r="I219" s="39">
        <f t="shared" si="22"/>
        <v>0</v>
      </c>
      <c r="J219" s="39">
        <f t="shared" si="23"/>
        <v>0</v>
      </c>
      <c r="K219" s="81"/>
    </row>
    <row r="220" spans="1:11" s="30" customFormat="1" ht="33.75">
      <c r="A220" s="275" t="s">
        <v>173</v>
      </c>
      <c r="B220" s="31" t="s">
        <v>58</v>
      </c>
      <c r="C220" s="31"/>
      <c r="D220" s="239" t="s">
        <v>179</v>
      </c>
      <c r="E220" s="26">
        <v>1210</v>
      </c>
      <c r="F220" s="231">
        <v>0</v>
      </c>
      <c r="G220" s="29">
        <v>0.08</v>
      </c>
      <c r="H220" s="99">
        <f t="shared" si="21"/>
        <v>0</v>
      </c>
      <c r="I220" s="39">
        <f t="shared" si="22"/>
        <v>0</v>
      </c>
      <c r="J220" s="39">
        <f t="shared" si="23"/>
        <v>0</v>
      </c>
      <c r="K220" s="81"/>
    </row>
    <row r="221" spans="1:11" s="30" customFormat="1" ht="33.75">
      <c r="A221" s="275" t="s">
        <v>175</v>
      </c>
      <c r="B221" s="31" t="s">
        <v>59</v>
      </c>
      <c r="C221" s="31"/>
      <c r="D221" s="239" t="s">
        <v>179</v>
      </c>
      <c r="E221" s="26">
        <v>520</v>
      </c>
      <c r="F221" s="231">
        <v>0</v>
      </c>
      <c r="G221" s="29">
        <v>0.08</v>
      </c>
      <c r="H221" s="99">
        <f t="shared" si="21"/>
        <v>0</v>
      </c>
      <c r="I221" s="39">
        <f t="shared" si="22"/>
        <v>0</v>
      </c>
      <c r="J221" s="39">
        <f t="shared" si="23"/>
        <v>0</v>
      </c>
      <c r="K221" s="81"/>
    </row>
    <row r="222" spans="1:11" s="30" customFormat="1" ht="33.75">
      <c r="A222" s="275" t="s">
        <v>177</v>
      </c>
      <c r="B222" s="31" t="s">
        <v>60</v>
      </c>
      <c r="C222" s="31"/>
      <c r="D222" s="239" t="s">
        <v>179</v>
      </c>
      <c r="E222" s="26">
        <v>60</v>
      </c>
      <c r="F222" s="231">
        <v>0</v>
      </c>
      <c r="G222" s="29">
        <v>0.08</v>
      </c>
      <c r="H222" s="99">
        <f t="shared" si="21"/>
        <v>0</v>
      </c>
      <c r="I222" s="39">
        <f t="shared" si="22"/>
        <v>0</v>
      </c>
      <c r="J222" s="39">
        <f t="shared" si="23"/>
        <v>0</v>
      </c>
      <c r="K222" s="81"/>
    </row>
    <row r="223" spans="1:11" s="30" customFormat="1" ht="12">
      <c r="A223" s="275" t="s">
        <v>180</v>
      </c>
      <c r="B223" s="25" t="s">
        <v>61</v>
      </c>
      <c r="C223" s="25"/>
      <c r="D223" s="239" t="s">
        <v>145</v>
      </c>
      <c r="E223" s="26">
        <v>25</v>
      </c>
      <c r="F223" s="231">
        <v>0</v>
      </c>
      <c r="G223" s="29">
        <v>0.08</v>
      </c>
      <c r="H223" s="99">
        <f t="shared" si="21"/>
        <v>0</v>
      </c>
      <c r="I223" s="39">
        <f t="shared" si="22"/>
        <v>0</v>
      </c>
      <c r="J223" s="39">
        <f t="shared" si="23"/>
        <v>0</v>
      </c>
      <c r="K223" s="81"/>
    </row>
    <row r="224" spans="1:11" s="30" customFormat="1" ht="12">
      <c r="A224" s="172" t="s">
        <v>256</v>
      </c>
      <c r="B224" s="236" t="s">
        <v>62</v>
      </c>
      <c r="C224" s="236"/>
      <c r="D224" s="135" t="s">
        <v>145</v>
      </c>
      <c r="E224" s="244">
        <v>45</v>
      </c>
      <c r="F224" s="231">
        <v>0</v>
      </c>
      <c r="G224" s="245">
        <v>0.08</v>
      </c>
      <c r="H224" s="246">
        <f t="shared" si="21"/>
        <v>0</v>
      </c>
      <c r="I224" s="247">
        <f t="shared" si="22"/>
        <v>0</v>
      </c>
      <c r="J224" s="247">
        <f t="shared" si="23"/>
        <v>0</v>
      </c>
      <c r="K224" s="81"/>
    </row>
    <row r="225" spans="1:11" s="30" customFormat="1" ht="12">
      <c r="A225" s="15" t="s">
        <v>258</v>
      </c>
      <c r="B225" s="228" t="s">
        <v>63</v>
      </c>
      <c r="C225" s="228"/>
      <c r="D225" s="123" t="s">
        <v>145</v>
      </c>
      <c r="E225" s="230">
        <v>185</v>
      </c>
      <c r="F225" s="231">
        <v>0</v>
      </c>
      <c r="G225" s="98">
        <v>0.08</v>
      </c>
      <c r="H225" s="99">
        <f t="shared" si="21"/>
        <v>0</v>
      </c>
      <c r="I225" s="39">
        <f t="shared" si="22"/>
        <v>0</v>
      </c>
      <c r="J225" s="39">
        <f t="shared" si="23"/>
        <v>0</v>
      </c>
      <c r="K225" s="81"/>
    </row>
    <row r="226" spans="1:11" s="30" customFormat="1" ht="12">
      <c r="A226" s="275" t="s">
        <v>260</v>
      </c>
      <c r="B226" s="240" t="s">
        <v>64</v>
      </c>
      <c r="C226" s="240"/>
      <c r="D226" s="131" t="s">
        <v>145</v>
      </c>
      <c r="E226" s="234">
        <v>495</v>
      </c>
      <c r="F226" s="231">
        <v>0</v>
      </c>
      <c r="G226" s="102">
        <v>0.08</v>
      </c>
      <c r="H226" s="251">
        <f t="shared" si="21"/>
        <v>0</v>
      </c>
      <c r="I226" s="252">
        <f t="shared" si="22"/>
        <v>0</v>
      </c>
      <c r="J226" s="252">
        <f t="shared" si="23"/>
        <v>0</v>
      </c>
      <c r="K226" s="81"/>
    </row>
    <row r="227" spans="1:11" s="30" customFormat="1" ht="12">
      <c r="A227" s="275" t="s">
        <v>262</v>
      </c>
      <c r="B227" s="31" t="s">
        <v>65</v>
      </c>
      <c r="C227" s="31"/>
      <c r="D227" s="239" t="s">
        <v>145</v>
      </c>
      <c r="E227" s="26">
        <v>585</v>
      </c>
      <c r="F227" s="231">
        <v>0</v>
      </c>
      <c r="G227" s="29">
        <v>0.08</v>
      </c>
      <c r="H227" s="99">
        <f t="shared" si="21"/>
        <v>0</v>
      </c>
      <c r="I227" s="39">
        <f t="shared" si="22"/>
        <v>0</v>
      </c>
      <c r="J227" s="39">
        <f t="shared" si="23"/>
        <v>0</v>
      </c>
      <c r="K227" s="81"/>
    </row>
    <row r="228" spans="1:11" s="30" customFormat="1" ht="12">
      <c r="A228" s="275" t="s">
        <v>264</v>
      </c>
      <c r="B228" s="31" t="s">
        <v>66</v>
      </c>
      <c r="C228" s="31"/>
      <c r="D228" s="239" t="s">
        <v>145</v>
      </c>
      <c r="E228" s="26">
        <v>140</v>
      </c>
      <c r="F228" s="231">
        <v>0</v>
      </c>
      <c r="G228" s="29">
        <v>0.08</v>
      </c>
      <c r="H228" s="99">
        <f t="shared" si="21"/>
        <v>0</v>
      </c>
      <c r="I228" s="39">
        <f t="shared" si="22"/>
        <v>0</v>
      </c>
      <c r="J228" s="39">
        <f t="shared" si="23"/>
        <v>0</v>
      </c>
      <c r="K228" s="81"/>
    </row>
    <row r="229" spans="1:11" s="30" customFormat="1" ht="12">
      <c r="A229" s="275" t="s">
        <v>266</v>
      </c>
      <c r="B229" s="31" t="s">
        <v>67</v>
      </c>
      <c r="C229" s="31"/>
      <c r="D229" s="239" t="s">
        <v>145</v>
      </c>
      <c r="E229" s="26">
        <v>52</v>
      </c>
      <c r="F229" s="231">
        <v>0</v>
      </c>
      <c r="G229" s="29">
        <v>0.08</v>
      </c>
      <c r="H229" s="99">
        <f t="shared" si="21"/>
        <v>0</v>
      </c>
      <c r="I229" s="39">
        <f t="shared" si="22"/>
        <v>0</v>
      </c>
      <c r="J229" s="39">
        <f t="shared" si="23"/>
        <v>0</v>
      </c>
      <c r="K229" s="81"/>
    </row>
    <row r="230" spans="1:11" s="30" customFormat="1" ht="12">
      <c r="A230" s="275" t="s">
        <v>268</v>
      </c>
      <c r="B230" s="31" t="s">
        <v>68</v>
      </c>
      <c r="C230" s="31"/>
      <c r="D230" s="239" t="s">
        <v>145</v>
      </c>
      <c r="E230" s="26">
        <v>40</v>
      </c>
      <c r="F230" s="231">
        <v>0</v>
      </c>
      <c r="G230" s="29">
        <v>0.08</v>
      </c>
      <c r="H230" s="99">
        <f t="shared" si="21"/>
        <v>0</v>
      </c>
      <c r="I230" s="39">
        <f t="shared" si="22"/>
        <v>0</v>
      </c>
      <c r="J230" s="39">
        <f t="shared" si="23"/>
        <v>0</v>
      </c>
      <c r="K230" s="81"/>
    </row>
    <row r="231" spans="1:11" s="30" customFormat="1" ht="11.25" customHeight="1">
      <c r="A231" s="275" t="s">
        <v>270</v>
      </c>
      <c r="B231" s="25" t="s">
        <v>69</v>
      </c>
      <c r="C231" s="25"/>
      <c r="D231" s="239" t="s">
        <v>145</v>
      </c>
      <c r="E231" s="26">
        <v>40</v>
      </c>
      <c r="F231" s="231">
        <v>0</v>
      </c>
      <c r="G231" s="29">
        <v>0.08</v>
      </c>
      <c r="H231" s="99">
        <f t="shared" si="21"/>
        <v>0</v>
      </c>
      <c r="I231" s="39">
        <f t="shared" si="22"/>
        <v>0</v>
      </c>
      <c r="J231" s="39">
        <f t="shared" si="23"/>
        <v>0</v>
      </c>
      <c r="K231" s="81"/>
    </row>
    <row r="232" spans="1:11" s="30" customFormat="1" ht="11.25" customHeight="1">
      <c r="A232" s="275"/>
      <c r="B232" s="25" t="s">
        <v>17</v>
      </c>
      <c r="C232" s="25"/>
      <c r="D232" s="239" t="s">
        <v>145</v>
      </c>
      <c r="E232" s="26">
        <v>30</v>
      </c>
      <c r="F232" s="231">
        <v>0</v>
      </c>
      <c r="G232" s="29">
        <v>0.08</v>
      </c>
      <c r="H232" s="99">
        <f t="shared" si="21"/>
        <v>0</v>
      </c>
      <c r="I232" s="39">
        <f>PRODUCT(H232,G232)</f>
        <v>0</v>
      </c>
      <c r="J232" s="39">
        <f>PRODUCT(H232,G232)+H232</f>
        <v>0</v>
      </c>
      <c r="K232" s="81"/>
    </row>
    <row r="233" spans="1:11" s="30" customFormat="1" ht="12">
      <c r="A233" s="275"/>
      <c r="B233" s="25" t="s">
        <v>18</v>
      </c>
      <c r="C233" s="25"/>
      <c r="D233" s="239" t="s">
        <v>145</v>
      </c>
      <c r="E233" s="26">
        <v>30</v>
      </c>
      <c r="F233" s="231">
        <v>0</v>
      </c>
      <c r="G233" s="29">
        <v>0.08</v>
      </c>
      <c r="H233" s="99">
        <f t="shared" si="21"/>
        <v>0</v>
      </c>
      <c r="I233" s="39">
        <f>PRODUCT(H233,G233)</f>
        <v>0</v>
      </c>
      <c r="J233" s="39">
        <f>PRODUCT(H233,G233)+H233</f>
        <v>0</v>
      </c>
      <c r="K233" s="81"/>
    </row>
    <row r="234" spans="1:11" s="30" customFormat="1" ht="33.75">
      <c r="A234" s="275" t="s">
        <v>272</v>
      </c>
      <c r="B234" s="25" t="s">
        <v>70</v>
      </c>
      <c r="C234" s="25"/>
      <c r="D234" s="239" t="s">
        <v>145</v>
      </c>
      <c r="E234" s="26">
        <v>130</v>
      </c>
      <c r="F234" s="231">
        <v>0</v>
      </c>
      <c r="G234" s="29">
        <v>0.08</v>
      </c>
      <c r="H234" s="99">
        <f t="shared" si="21"/>
        <v>0</v>
      </c>
      <c r="I234" s="39">
        <f t="shared" si="22"/>
        <v>0</v>
      </c>
      <c r="J234" s="39">
        <f t="shared" si="23"/>
        <v>0</v>
      </c>
      <c r="K234" s="81"/>
    </row>
    <row r="235" spans="1:11" s="30" customFormat="1" ht="33.75">
      <c r="A235" s="275" t="s">
        <v>274</v>
      </c>
      <c r="B235" s="25" t="s">
        <v>71</v>
      </c>
      <c r="C235" s="25"/>
      <c r="D235" s="239" t="s">
        <v>145</v>
      </c>
      <c r="E235" s="26">
        <v>930</v>
      </c>
      <c r="F235" s="231">
        <v>0</v>
      </c>
      <c r="G235" s="29">
        <v>0.08</v>
      </c>
      <c r="H235" s="99">
        <f t="shared" si="21"/>
        <v>0</v>
      </c>
      <c r="I235" s="39">
        <f t="shared" si="22"/>
        <v>0</v>
      </c>
      <c r="J235" s="39">
        <f t="shared" si="23"/>
        <v>0</v>
      </c>
      <c r="K235" s="81"/>
    </row>
    <row r="236" spans="1:11" s="30" customFormat="1" ht="33.75">
      <c r="A236" s="275" t="s">
        <v>276</v>
      </c>
      <c r="B236" s="25" t="s">
        <v>72</v>
      </c>
      <c r="C236" s="25"/>
      <c r="D236" s="239" t="s">
        <v>145</v>
      </c>
      <c r="E236" s="26">
        <v>1395</v>
      </c>
      <c r="F236" s="231">
        <v>0</v>
      </c>
      <c r="G236" s="29">
        <v>0.08</v>
      </c>
      <c r="H236" s="99">
        <f t="shared" si="21"/>
        <v>0</v>
      </c>
      <c r="I236" s="39">
        <f t="shared" si="22"/>
        <v>0</v>
      </c>
      <c r="J236" s="39">
        <f t="shared" si="23"/>
        <v>0</v>
      </c>
      <c r="K236" s="81"/>
    </row>
    <row r="237" spans="1:11" s="30" customFormat="1" ht="33.75">
      <c r="A237" s="275" t="s">
        <v>278</v>
      </c>
      <c r="B237" s="280" t="s">
        <v>73</v>
      </c>
      <c r="C237" s="25"/>
      <c r="D237" s="135" t="s">
        <v>145</v>
      </c>
      <c r="E237" s="26">
        <v>1300</v>
      </c>
      <c r="F237" s="231">
        <v>0</v>
      </c>
      <c r="G237" s="29">
        <v>0.08</v>
      </c>
      <c r="H237" s="99">
        <f t="shared" si="21"/>
        <v>0</v>
      </c>
      <c r="I237" s="39">
        <f t="shared" si="22"/>
        <v>0</v>
      </c>
      <c r="J237" s="39">
        <f t="shared" si="23"/>
        <v>0</v>
      </c>
      <c r="K237" s="81"/>
    </row>
    <row r="238" spans="1:11" s="30" customFormat="1" ht="33.75">
      <c r="A238" s="275" t="s">
        <v>279</v>
      </c>
      <c r="B238" s="281" t="s">
        <v>74</v>
      </c>
      <c r="C238" s="281"/>
      <c r="D238" s="257" t="s">
        <v>145</v>
      </c>
      <c r="E238" s="26">
        <v>3500</v>
      </c>
      <c r="F238" s="231">
        <v>0</v>
      </c>
      <c r="G238" s="29">
        <v>0.08</v>
      </c>
      <c r="H238" s="99">
        <f t="shared" si="21"/>
        <v>0</v>
      </c>
      <c r="I238" s="39">
        <f t="shared" si="22"/>
        <v>0</v>
      </c>
      <c r="J238" s="39">
        <f t="shared" si="23"/>
        <v>0</v>
      </c>
      <c r="K238" s="81"/>
    </row>
    <row r="239" spans="1:11" s="30" customFormat="1" ht="22.5">
      <c r="A239" s="275" t="s">
        <v>280</v>
      </c>
      <c r="B239" s="281" t="s">
        <v>75</v>
      </c>
      <c r="C239" s="281"/>
      <c r="D239" s="4" t="s">
        <v>145</v>
      </c>
      <c r="E239" s="26">
        <v>5730</v>
      </c>
      <c r="F239" s="231">
        <v>0</v>
      </c>
      <c r="G239" s="29">
        <v>0.08</v>
      </c>
      <c r="H239" s="99">
        <f t="shared" si="21"/>
        <v>0</v>
      </c>
      <c r="I239" s="39">
        <f t="shared" si="22"/>
        <v>0</v>
      </c>
      <c r="J239" s="39">
        <f t="shared" si="23"/>
        <v>0</v>
      </c>
      <c r="K239" s="81"/>
    </row>
    <row r="240" spans="1:11" s="30" customFormat="1" ht="12">
      <c r="A240" s="275" t="s">
        <v>286</v>
      </c>
      <c r="B240" s="282" t="s">
        <v>76</v>
      </c>
      <c r="C240" s="282"/>
      <c r="D240" s="250" t="s">
        <v>145</v>
      </c>
      <c r="E240" s="26">
        <v>900</v>
      </c>
      <c r="F240" s="231">
        <v>0</v>
      </c>
      <c r="G240" s="29">
        <v>0.08</v>
      </c>
      <c r="H240" s="99">
        <f t="shared" si="21"/>
        <v>0</v>
      </c>
      <c r="I240" s="39">
        <f t="shared" si="22"/>
        <v>0</v>
      </c>
      <c r="J240" s="39">
        <f t="shared" si="23"/>
        <v>0</v>
      </c>
      <c r="K240" s="81"/>
    </row>
    <row r="241" spans="1:11" s="30" customFormat="1" ht="12">
      <c r="A241" s="275" t="s">
        <v>288</v>
      </c>
      <c r="B241" s="281" t="s">
        <v>77</v>
      </c>
      <c r="C241" s="281"/>
      <c r="D241" s="4" t="s">
        <v>145</v>
      </c>
      <c r="E241" s="26">
        <v>1100</v>
      </c>
      <c r="F241" s="231">
        <v>0</v>
      </c>
      <c r="G241" s="29">
        <v>0.08</v>
      </c>
      <c r="H241" s="99">
        <f t="shared" si="21"/>
        <v>0</v>
      </c>
      <c r="I241" s="39">
        <f t="shared" si="22"/>
        <v>0</v>
      </c>
      <c r="J241" s="39">
        <f t="shared" si="23"/>
        <v>0</v>
      </c>
      <c r="K241" s="81"/>
    </row>
    <row r="242" spans="1:11" s="30" customFormat="1" ht="22.5">
      <c r="A242" s="275" t="s">
        <v>290</v>
      </c>
      <c r="B242" s="283" t="s">
        <v>78</v>
      </c>
      <c r="C242" s="283"/>
      <c r="D242" s="284" t="s">
        <v>145</v>
      </c>
      <c r="E242" s="26">
        <v>30</v>
      </c>
      <c r="F242" s="231">
        <v>0</v>
      </c>
      <c r="G242" s="29">
        <v>0.08</v>
      </c>
      <c r="H242" s="99">
        <f t="shared" si="21"/>
        <v>0</v>
      </c>
      <c r="I242" s="39">
        <f t="shared" si="22"/>
        <v>0</v>
      </c>
      <c r="J242" s="39">
        <f t="shared" si="23"/>
        <v>0</v>
      </c>
      <c r="K242" s="81"/>
    </row>
    <row r="243" spans="1:11" s="30" customFormat="1" ht="22.5">
      <c r="A243" s="275" t="s">
        <v>292</v>
      </c>
      <c r="B243" s="285" t="s">
        <v>79</v>
      </c>
      <c r="C243" s="285"/>
      <c r="D243" s="257" t="s">
        <v>145</v>
      </c>
      <c r="E243" s="26">
        <v>21</v>
      </c>
      <c r="F243" s="231">
        <v>0</v>
      </c>
      <c r="G243" s="29">
        <v>0.08</v>
      </c>
      <c r="H243" s="99">
        <f t="shared" si="21"/>
        <v>0</v>
      </c>
      <c r="I243" s="39">
        <f t="shared" si="22"/>
        <v>0</v>
      </c>
      <c r="J243" s="39">
        <f t="shared" si="23"/>
        <v>0</v>
      </c>
      <c r="K243" s="81"/>
    </row>
    <row r="244" spans="1:11" s="30" customFormat="1" ht="12">
      <c r="A244" s="275" t="s">
        <v>294</v>
      </c>
      <c r="B244" s="281" t="s">
        <v>80</v>
      </c>
      <c r="C244" s="281"/>
      <c r="D244" s="4" t="s">
        <v>145</v>
      </c>
      <c r="E244" s="26">
        <v>220</v>
      </c>
      <c r="F244" s="231">
        <v>0</v>
      </c>
      <c r="G244" s="29">
        <v>0.08</v>
      </c>
      <c r="H244" s="99">
        <f t="shared" si="21"/>
        <v>0</v>
      </c>
      <c r="I244" s="39">
        <f t="shared" si="22"/>
        <v>0</v>
      </c>
      <c r="J244" s="39">
        <f t="shared" si="23"/>
        <v>0</v>
      </c>
      <c r="K244" s="81"/>
    </row>
    <row r="245" spans="1:11" s="30" customFormat="1" ht="12">
      <c r="A245" s="275" t="s">
        <v>36</v>
      </c>
      <c r="B245" s="20" t="s">
        <v>81</v>
      </c>
      <c r="C245" s="25"/>
      <c r="D245" s="4" t="s">
        <v>145</v>
      </c>
      <c r="E245" s="26">
        <v>22</v>
      </c>
      <c r="F245" s="231">
        <v>0</v>
      </c>
      <c r="G245" s="29">
        <v>0.08</v>
      </c>
      <c r="H245" s="99">
        <f t="shared" si="21"/>
        <v>0</v>
      </c>
      <c r="I245" s="39">
        <f t="shared" si="22"/>
        <v>0</v>
      </c>
      <c r="J245" s="39">
        <f t="shared" si="23"/>
        <v>0</v>
      </c>
      <c r="K245" s="81"/>
    </row>
    <row r="246" spans="1:11" s="30" customFormat="1" ht="12">
      <c r="A246" s="275" t="s">
        <v>38</v>
      </c>
      <c r="B246" s="20" t="s">
        <v>82</v>
      </c>
      <c r="C246" s="25"/>
      <c r="D246" s="4" t="s">
        <v>145</v>
      </c>
      <c r="E246" s="26">
        <v>15</v>
      </c>
      <c r="F246" s="231">
        <v>0</v>
      </c>
      <c r="G246" s="29">
        <v>0.08</v>
      </c>
      <c r="H246" s="99">
        <f t="shared" si="21"/>
        <v>0</v>
      </c>
      <c r="I246" s="39">
        <f t="shared" si="22"/>
        <v>0</v>
      </c>
      <c r="J246" s="39">
        <f t="shared" si="23"/>
        <v>0</v>
      </c>
      <c r="K246" s="81"/>
    </row>
    <row r="247" spans="1:11" s="30" customFormat="1" ht="12">
      <c r="A247" s="275" t="s">
        <v>39</v>
      </c>
      <c r="B247" s="20" t="s">
        <v>83</v>
      </c>
      <c r="C247" s="25"/>
      <c r="D247" s="4" t="s">
        <v>145</v>
      </c>
      <c r="E247" s="26">
        <v>17</v>
      </c>
      <c r="F247" s="231">
        <v>0</v>
      </c>
      <c r="G247" s="29">
        <v>0.08</v>
      </c>
      <c r="H247" s="99">
        <f t="shared" si="21"/>
        <v>0</v>
      </c>
      <c r="I247" s="39">
        <f t="shared" si="22"/>
        <v>0</v>
      </c>
      <c r="J247" s="39">
        <f t="shared" si="23"/>
        <v>0</v>
      </c>
      <c r="K247" s="81"/>
    </row>
    <row r="248" spans="1:11" s="30" customFormat="1" ht="12">
      <c r="A248" s="275" t="s">
        <v>40</v>
      </c>
      <c r="B248" s="20" t="s">
        <v>84</v>
      </c>
      <c r="C248" s="25"/>
      <c r="D248" s="4" t="s">
        <v>145</v>
      </c>
      <c r="E248" s="26">
        <v>17</v>
      </c>
      <c r="F248" s="231">
        <v>0</v>
      </c>
      <c r="G248" s="29">
        <v>0.08</v>
      </c>
      <c r="H248" s="99">
        <f t="shared" si="21"/>
        <v>0</v>
      </c>
      <c r="I248" s="39">
        <f t="shared" si="22"/>
        <v>0</v>
      </c>
      <c r="J248" s="39">
        <f t="shared" si="23"/>
        <v>0</v>
      </c>
      <c r="K248" s="81"/>
    </row>
    <row r="249" spans="1:11" s="30" customFormat="1" ht="12">
      <c r="A249" s="275" t="s">
        <v>41</v>
      </c>
      <c r="B249" s="25" t="s">
        <v>85</v>
      </c>
      <c r="C249" s="25"/>
      <c r="D249" s="239" t="s">
        <v>145</v>
      </c>
      <c r="E249" s="26">
        <v>30</v>
      </c>
      <c r="F249" s="231">
        <v>0</v>
      </c>
      <c r="G249" s="29">
        <v>0.08</v>
      </c>
      <c r="H249" s="99">
        <f t="shared" si="21"/>
        <v>0</v>
      </c>
      <c r="I249" s="39">
        <f t="shared" si="22"/>
        <v>0</v>
      </c>
      <c r="J249" s="39">
        <f t="shared" si="23"/>
        <v>0</v>
      </c>
      <c r="K249" s="81"/>
    </row>
    <row r="250" spans="1:11" s="30" customFormat="1" ht="12">
      <c r="A250" s="172" t="s">
        <v>86</v>
      </c>
      <c r="B250" s="243" t="s">
        <v>87</v>
      </c>
      <c r="C250" s="243"/>
      <c r="D250" s="135" t="s">
        <v>145</v>
      </c>
      <c r="E250" s="244">
        <v>40</v>
      </c>
      <c r="F250" s="231">
        <v>0</v>
      </c>
      <c r="G250" s="245">
        <v>0.08</v>
      </c>
      <c r="H250" s="246">
        <f t="shared" si="21"/>
        <v>0</v>
      </c>
      <c r="I250" s="247">
        <f t="shared" si="22"/>
        <v>0</v>
      </c>
      <c r="J250" s="247">
        <f t="shared" si="23"/>
        <v>0</v>
      </c>
      <c r="K250" s="81"/>
    </row>
    <row r="251" spans="1:11" s="30" customFormat="1" ht="12">
      <c r="A251" s="15" t="s">
        <v>88</v>
      </c>
      <c r="B251" s="60" t="s">
        <v>89</v>
      </c>
      <c r="C251" s="60"/>
      <c r="D251" s="123" t="s">
        <v>145</v>
      </c>
      <c r="E251" s="230">
        <v>60</v>
      </c>
      <c r="F251" s="231">
        <v>0</v>
      </c>
      <c r="G251" s="98">
        <v>0.08</v>
      </c>
      <c r="H251" s="99">
        <f t="shared" si="21"/>
        <v>0</v>
      </c>
      <c r="I251" s="39">
        <f t="shared" si="22"/>
        <v>0</v>
      </c>
      <c r="J251" s="39">
        <f t="shared" si="23"/>
        <v>0</v>
      </c>
      <c r="K251" s="81"/>
    </row>
    <row r="252" spans="1:11" s="30" customFormat="1" ht="12">
      <c r="A252" s="275" t="s">
        <v>90</v>
      </c>
      <c r="B252" s="254" t="s">
        <v>91</v>
      </c>
      <c r="C252" s="254"/>
      <c r="D252" s="131" t="s">
        <v>145</v>
      </c>
      <c r="E252" s="234">
        <v>80</v>
      </c>
      <c r="F252" s="231">
        <v>0</v>
      </c>
      <c r="G252" s="102">
        <v>0.08</v>
      </c>
      <c r="H252" s="251">
        <f t="shared" si="21"/>
        <v>0</v>
      </c>
      <c r="I252" s="252">
        <f t="shared" si="22"/>
        <v>0</v>
      </c>
      <c r="J252" s="252">
        <f t="shared" si="23"/>
        <v>0</v>
      </c>
      <c r="K252" s="81"/>
    </row>
    <row r="253" spans="1:11" s="30" customFormat="1" ht="12">
      <c r="A253" s="275" t="s">
        <v>92</v>
      </c>
      <c r="B253" s="243" t="s">
        <v>93</v>
      </c>
      <c r="C253" s="243"/>
      <c r="D253" s="135" t="s">
        <v>145</v>
      </c>
      <c r="E253" s="244">
        <v>80</v>
      </c>
      <c r="F253" s="231">
        <v>0</v>
      </c>
      <c r="G253" s="245">
        <v>0.08</v>
      </c>
      <c r="H253" s="99">
        <f t="shared" si="21"/>
        <v>0</v>
      </c>
      <c r="I253" s="39">
        <f t="shared" si="22"/>
        <v>0</v>
      </c>
      <c r="J253" s="39">
        <f t="shared" si="23"/>
        <v>0</v>
      </c>
      <c r="K253" s="81"/>
    </row>
    <row r="254" spans="1:11" s="30" customFormat="1" ht="12">
      <c r="A254" s="275" t="s">
        <v>94</v>
      </c>
      <c r="B254" s="60" t="s">
        <v>95</v>
      </c>
      <c r="C254" s="60"/>
      <c r="D254" s="123" t="s">
        <v>145</v>
      </c>
      <c r="E254" s="230">
        <v>60</v>
      </c>
      <c r="F254" s="231">
        <v>0</v>
      </c>
      <c r="G254" s="98">
        <v>0.08</v>
      </c>
      <c r="H254" s="99">
        <f t="shared" si="21"/>
        <v>0</v>
      </c>
      <c r="I254" s="39">
        <f t="shared" si="22"/>
        <v>0</v>
      </c>
      <c r="J254" s="39">
        <f t="shared" si="23"/>
        <v>0</v>
      </c>
      <c r="K254" s="81"/>
    </row>
    <row r="255" spans="1:11" s="30" customFormat="1" ht="12">
      <c r="A255" s="82"/>
      <c r="B255" s="175"/>
      <c r="C255" s="118"/>
      <c r="D255" s="118"/>
      <c r="E255" s="262"/>
      <c r="F255" s="373" t="s">
        <v>150</v>
      </c>
      <c r="G255" s="373"/>
      <c r="H255" s="263">
        <f>SUM(H205:H254)</f>
        <v>0</v>
      </c>
      <c r="I255" s="264">
        <f>SUM(I205:I254)</f>
        <v>0</v>
      </c>
      <c r="J255" s="264">
        <f>SUM(J205:J254)</f>
        <v>0</v>
      </c>
      <c r="K255" s="81"/>
    </row>
    <row r="256" spans="1:11" s="30" customFormat="1" ht="12">
      <c r="A256" s="82"/>
      <c r="B256" s="175"/>
      <c r="C256" s="118"/>
      <c r="D256" s="118"/>
      <c r="E256" s="262"/>
      <c r="F256" s="14"/>
      <c r="G256" s="27"/>
      <c r="H256" s="221"/>
      <c r="I256" s="222"/>
      <c r="J256" s="222"/>
      <c r="K256" s="81"/>
    </row>
    <row r="257" spans="1:11" s="30" customFormat="1" ht="12">
      <c r="A257" s="82"/>
      <c r="B257" s="286" t="s">
        <v>343</v>
      </c>
      <c r="C257" s="175"/>
      <c r="D257" s="185"/>
      <c r="E257" s="262"/>
      <c r="F257" s="267"/>
      <c r="G257" s="220"/>
      <c r="H257" s="221"/>
      <c r="I257" s="222"/>
      <c r="J257" s="222"/>
      <c r="K257" s="81"/>
    </row>
    <row r="258" spans="1:11" s="224" customFormat="1" ht="33.75">
      <c r="A258" s="225" t="s">
        <v>134</v>
      </c>
      <c r="B258" s="225" t="s">
        <v>135</v>
      </c>
      <c r="C258" s="119" t="s">
        <v>136</v>
      </c>
      <c r="D258" s="225" t="s">
        <v>137</v>
      </c>
      <c r="E258" s="226" t="s">
        <v>138</v>
      </c>
      <c r="F258" s="92" t="s">
        <v>245</v>
      </c>
      <c r="G258" s="227" t="s">
        <v>140</v>
      </c>
      <c r="H258" s="122" t="s">
        <v>141</v>
      </c>
      <c r="I258" s="121" t="s">
        <v>142</v>
      </c>
      <c r="J258" s="121" t="s">
        <v>143</v>
      </c>
      <c r="K258" s="93" t="s">
        <v>307</v>
      </c>
    </row>
    <row r="259" spans="1:11" s="30" customFormat="1" ht="12">
      <c r="A259" s="15" t="s">
        <v>144</v>
      </c>
      <c r="B259" s="53" t="s">
        <v>96</v>
      </c>
      <c r="C259" s="228"/>
      <c r="D259" s="248" t="s">
        <v>145</v>
      </c>
      <c r="E259" s="230">
        <v>831</v>
      </c>
      <c r="F259" s="231">
        <v>0</v>
      </c>
      <c r="G259" s="98">
        <v>0.08</v>
      </c>
      <c r="H259" s="99">
        <f>PRODUCT(F259,E259)</f>
        <v>0</v>
      </c>
      <c r="I259" s="39">
        <f>PRODUCT(H259,G259)</f>
        <v>0</v>
      </c>
      <c r="J259" s="39">
        <f>PRODUCT(H259,G259)+H259</f>
        <v>0</v>
      </c>
      <c r="K259" s="81"/>
    </row>
    <row r="260" spans="1:11" s="30" customFormat="1" ht="21.75" customHeight="1">
      <c r="A260" s="18" t="s">
        <v>146</v>
      </c>
      <c r="B260" s="287" t="s">
        <v>97</v>
      </c>
      <c r="C260" s="228"/>
      <c r="D260" s="250" t="s">
        <v>145</v>
      </c>
      <c r="E260" s="234">
        <v>250</v>
      </c>
      <c r="F260" s="231">
        <v>0</v>
      </c>
      <c r="G260" s="102">
        <v>0.08</v>
      </c>
      <c r="H260" s="99">
        <f aca="true" t="shared" si="24" ref="H260:H276">PRODUCT(F260,E260)</f>
        <v>0</v>
      </c>
      <c r="I260" s="39">
        <f aca="true" t="shared" si="25" ref="I260:I276">PRODUCT(H260,G260)</f>
        <v>0</v>
      </c>
      <c r="J260" s="39">
        <f aca="true" t="shared" si="26" ref="J260:J276">PRODUCT(H260,G260)+H260</f>
        <v>0</v>
      </c>
      <c r="K260" s="81"/>
    </row>
    <row r="261" spans="1:11" s="30" customFormat="1" ht="12">
      <c r="A261" s="20" t="s">
        <v>147</v>
      </c>
      <c r="B261" s="255" t="s">
        <v>98</v>
      </c>
      <c r="C261" s="228"/>
      <c r="D261" s="4" t="s">
        <v>145</v>
      </c>
      <c r="E261" s="26">
        <v>1050</v>
      </c>
      <c r="F261" s="231">
        <v>0</v>
      </c>
      <c r="G261" s="29">
        <v>0.08</v>
      </c>
      <c r="H261" s="99">
        <f t="shared" si="24"/>
        <v>0</v>
      </c>
      <c r="I261" s="39">
        <f t="shared" si="25"/>
        <v>0</v>
      </c>
      <c r="J261" s="39">
        <f t="shared" si="26"/>
        <v>0</v>
      </c>
      <c r="K261" s="81"/>
    </row>
    <row r="262" spans="1:11" s="30" customFormat="1" ht="23.25" customHeight="1">
      <c r="A262" s="20" t="s">
        <v>148</v>
      </c>
      <c r="B262" s="288" t="s">
        <v>99</v>
      </c>
      <c r="C262" s="228"/>
      <c r="D262" s="4" t="s">
        <v>145</v>
      </c>
      <c r="E262" s="26">
        <v>100</v>
      </c>
      <c r="F262" s="231">
        <v>0</v>
      </c>
      <c r="G262" s="29">
        <v>0.08</v>
      </c>
      <c r="H262" s="99">
        <f t="shared" si="24"/>
        <v>0</v>
      </c>
      <c r="I262" s="39">
        <f t="shared" si="25"/>
        <v>0</v>
      </c>
      <c r="J262" s="39">
        <f t="shared" si="26"/>
        <v>0</v>
      </c>
      <c r="K262" s="81"/>
    </row>
    <row r="263" spans="1:11" s="30" customFormat="1" ht="12">
      <c r="A263" s="20" t="s">
        <v>154</v>
      </c>
      <c r="B263" s="254" t="s">
        <v>100</v>
      </c>
      <c r="C263" s="240"/>
      <c r="D263" s="250" t="s">
        <v>145</v>
      </c>
      <c r="E263" s="234">
        <v>1200</v>
      </c>
      <c r="F263" s="231">
        <v>0</v>
      </c>
      <c r="G263" s="102">
        <v>0.08</v>
      </c>
      <c r="H263" s="99">
        <f t="shared" si="24"/>
        <v>0</v>
      </c>
      <c r="I263" s="39">
        <f t="shared" si="25"/>
        <v>0</v>
      </c>
      <c r="J263" s="39">
        <f t="shared" si="26"/>
        <v>0</v>
      </c>
      <c r="K263" s="81"/>
    </row>
    <row r="264" spans="1:11" s="30" customFormat="1" ht="12">
      <c r="A264" s="20" t="s">
        <v>155</v>
      </c>
      <c r="B264" s="25" t="s">
        <v>101</v>
      </c>
      <c r="C264" s="31"/>
      <c r="D264" s="4" t="s">
        <v>145</v>
      </c>
      <c r="E264" s="26">
        <v>4200</v>
      </c>
      <c r="F264" s="231">
        <v>0</v>
      </c>
      <c r="G264" s="29">
        <v>0.08</v>
      </c>
      <c r="H264" s="99">
        <f t="shared" si="24"/>
        <v>0</v>
      </c>
      <c r="I264" s="39">
        <f t="shared" si="25"/>
        <v>0</v>
      </c>
      <c r="J264" s="39">
        <f t="shared" si="26"/>
        <v>0</v>
      </c>
      <c r="K264" s="81"/>
    </row>
    <row r="265" spans="1:11" s="30" customFormat="1" ht="12">
      <c r="A265" s="20" t="s">
        <v>157</v>
      </c>
      <c r="B265" s="243" t="s">
        <v>102</v>
      </c>
      <c r="C265" s="236"/>
      <c r="D265" s="261" t="s">
        <v>145</v>
      </c>
      <c r="E265" s="244">
        <v>1300</v>
      </c>
      <c r="F265" s="231">
        <v>0</v>
      </c>
      <c r="G265" s="245">
        <v>0.08</v>
      </c>
      <c r="H265" s="99">
        <f t="shared" si="24"/>
        <v>0</v>
      </c>
      <c r="I265" s="39">
        <f t="shared" si="25"/>
        <v>0</v>
      </c>
      <c r="J265" s="39">
        <f t="shared" si="26"/>
        <v>0</v>
      </c>
      <c r="K265" s="81"/>
    </row>
    <row r="266" spans="1:11" s="30" customFormat="1" ht="12">
      <c r="A266" s="20" t="s">
        <v>159</v>
      </c>
      <c r="B266" s="25" t="s">
        <v>103</v>
      </c>
      <c r="C266" s="31"/>
      <c r="D266" s="4" t="s">
        <v>185</v>
      </c>
      <c r="E266" s="26">
        <v>1310</v>
      </c>
      <c r="F266" s="231">
        <v>0</v>
      </c>
      <c r="G266" s="29">
        <v>0.08</v>
      </c>
      <c r="H266" s="99">
        <f t="shared" si="24"/>
        <v>0</v>
      </c>
      <c r="I266" s="39">
        <f t="shared" si="25"/>
        <v>0</v>
      </c>
      <c r="J266" s="39">
        <f t="shared" si="26"/>
        <v>0</v>
      </c>
      <c r="K266" s="81"/>
    </row>
    <row r="267" spans="1:11" s="30" customFormat="1" ht="12">
      <c r="A267" s="20" t="s">
        <v>161</v>
      </c>
      <c r="B267" s="20" t="s">
        <v>104</v>
      </c>
      <c r="C267" s="31"/>
      <c r="D267" s="4" t="s">
        <v>145</v>
      </c>
      <c r="E267" s="26">
        <v>128</v>
      </c>
      <c r="F267" s="231">
        <v>0</v>
      </c>
      <c r="G267" s="29">
        <v>0.08</v>
      </c>
      <c r="H267" s="99">
        <f t="shared" si="24"/>
        <v>0</v>
      </c>
      <c r="I267" s="39">
        <f t="shared" si="25"/>
        <v>0</v>
      </c>
      <c r="J267" s="39">
        <f t="shared" si="26"/>
        <v>0</v>
      </c>
      <c r="K267" s="81"/>
    </row>
    <row r="268" spans="1:11" s="30" customFormat="1" ht="12">
      <c r="A268" s="20" t="s">
        <v>163</v>
      </c>
      <c r="B268" s="20" t="s">
        <v>105</v>
      </c>
      <c r="C268" s="28"/>
      <c r="D268" s="4" t="s">
        <v>145</v>
      </c>
      <c r="E268" s="26">
        <v>97</v>
      </c>
      <c r="F268" s="231">
        <v>0</v>
      </c>
      <c r="G268" s="29">
        <v>0.08</v>
      </c>
      <c r="H268" s="99">
        <f t="shared" si="24"/>
        <v>0</v>
      </c>
      <c r="I268" s="39">
        <f t="shared" si="25"/>
        <v>0</v>
      </c>
      <c r="J268" s="39">
        <f t="shared" si="26"/>
        <v>0</v>
      </c>
      <c r="K268" s="81"/>
    </row>
    <row r="269" spans="1:11" s="30" customFormat="1" ht="12">
      <c r="A269" s="20" t="s">
        <v>164</v>
      </c>
      <c r="B269" s="20" t="s">
        <v>37</v>
      </c>
      <c r="C269" s="31"/>
      <c r="D269" s="4" t="s">
        <v>145</v>
      </c>
      <c r="E269" s="26">
        <v>158</v>
      </c>
      <c r="F269" s="231">
        <v>0</v>
      </c>
      <c r="G269" s="29">
        <v>0.08</v>
      </c>
      <c r="H269" s="99">
        <f t="shared" si="24"/>
        <v>0</v>
      </c>
      <c r="I269" s="39">
        <f t="shared" si="25"/>
        <v>0</v>
      </c>
      <c r="J269" s="39">
        <f t="shared" si="26"/>
        <v>0</v>
      </c>
      <c r="K269" s="81"/>
    </row>
    <row r="270" spans="1:11" s="30" customFormat="1" ht="12">
      <c r="A270" s="20" t="s">
        <v>165</v>
      </c>
      <c r="B270" s="25" t="s">
        <v>106</v>
      </c>
      <c r="C270" s="31"/>
      <c r="D270" s="4" t="s">
        <v>145</v>
      </c>
      <c r="E270" s="26">
        <v>220</v>
      </c>
      <c r="F270" s="231">
        <v>0</v>
      </c>
      <c r="G270" s="29">
        <v>0.08</v>
      </c>
      <c r="H270" s="99">
        <f t="shared" si="24"/>
        <v>0</v>
      </c>
      <c r="I270" s="39">
        <f t="shared" si="25"/>
        <v>0</v>
      </c>
      <c r="J270" s="39">
        <f t="shared" si="26"/>
        <v>0</v>
      </c>
      <c r="K270" s="81"/>
    </row>
    <row r="271" spans="1:11" s="30" customFormat="1" ht="12">
      <c r="A271" s="20" t="s">
        <v>167</v>
      </c>
      <c r="B271" s="25" t="s">
        <v>107</v>
      </c>
      <c r="C271" s="31"/>
      <c r="D271" s="4" t="s">
        <v>145</v>
      </c>
      <c r="E271" s="26">
        <v>1100</v>
      </c>
      <c r="F271" s="231">
        <v>0</v>
      </c>
      <c r="G271" s="29">
        <v>0.08</v>
      </c>
      <c r="H271" s="99">
        <f t="shared" si="24"/>
        <v>0</v>
      </c>
      <c r="I271" s="39">
        <f t="shared" si="25"/>
        <v>0</v>
      </c>
      <c r="J271" s="39">
        <f t="shared" si="26"/>
        <v>0</v>
      </c>
      <c r="K271" s="81"/>
    </row>
    <row r="272" spans="1:11" s="30" customFormat="1" ht="12">
      <c r="A272" s="20" t="s">
        <v>169</v>
      </c>
      <c r="B272" s="25" t="s">
        <v>108</v>
      </c>
      <c r="C272" s="31"/>
      <c r="D272" s="4" t="s">
        <v>145</v>
      </c>
      <c r="E272" s="26">
        <v>2751</v>
      </c>
      <c r="F272" s="231">
        <v>0</v>
      </c>
      <c r="G272" s="29">
        <v>0.08</v>
      </c>
      <c r="H272" s="99">
        <f t="shared" si="24"/>
        <v>0</v>
      </c>
      <c r="I272" s="39">
        <f t="shared" si="25"/>
        <v>0</v>
      </c>
      <c r="J272" s="39">
        <f t="shared" si="26"/>
        <v>0</v>
      </c>
      <c r="K272" s="81"/>
    </row>
    <row r="273" spans="1:11" s="30" customFormat="1" ht="12">
      <c r="A273" s="20" t="s">
        <v>171</v>
      </c>
      <c r="B273" s="25" t="s">
        <v>109</v>
      </c>
      <c r="C273" s="31"/>
      <c r="D273" s="4" t="s">
        <v>185</v>
      </c>
      <c r="E273" s="26">
        <v>475</v>
      </c>
      <c r="F273" s="231">
        <v>0</v>
      </c>
      <c r="G273" s="29">
        <v>0.08</v>
      </c>
      <c r="H273" s="99">
        <f t="shared" si="24"/>
        <v>0</v>
      </c>
      <c r="I273" s="39">
        <f t="shared" si="25"/>
        <v>0</v>
      </c>
      <c r="J273" s="39">
        <f t="shared" si="26"/>
        <v>0</v>
      </c>
      <c r="K273" s="81"/>
    </row>
    <row r="274" spans="1:11" s="30" customFormat="1" ht="12">
      <c r="A274" s="20" t="s">
        <v>173</v>
      </c>
      <c r="B274" s="25" t="s">
        <v>110</v>
      </c>
      <c r="C274" s="31"/>
      <c r="D274" s="4" t="s">
        <v>145</v>
      </c>
      <c r="E274" s="26">
        <v>800</v>
      </c>
      <c r="F274" s="231">
        <v>0</v>
      </c>
      <c r="G274" s="29">
        <v>0.08</v>
      </c>
      <c r="H274" s="99">
        <f t="shared" si="24"/>
        <v>0</v>
      </c>
      <c r="I274" s="39">
        <f t="shared" si="25"/>
        <v>0</v>
      </c>
      <c r="J274" s="39">
        <f t="shared" si="26"/>
        <v>0</v>
      </c>
      <c r="K274" s="81"/>
    </row>
    <row r="275" spans="1:11" s="30" customFormat="1" ht="12">
      <c r="A275" s="289" t="s">
        <v>175</v>
      </c>
      <c r="B275" s="243" t="s">
        <v>111</v>
      </c>
      <c r="C275" s="236"/>
      <c r="D275" s="261" t="s">
        <v>145</v>
      </c>
      <c r="E275" s="244">
        <v>9660</v>
      </c>
      <c r="F275" s="231">
        <v>0</v>
      </c>
      <c r="G275" s="245">
        <v>0.08</v>
      </c>
      <c r="H275" s="99">
        <f t="shared" si="24"/>
        <v>0</v>
      </c>
      <c r="I275" s="39">
        <f t="shared" si="25"/>
        <v>0</v>
      </c>
      <c r="J275" s="39">
        <f t="shared" si="26"/>
        <v>0</v>
      </c>
      <c r="K275" s="81"/>
    </row>
    <row r="276" spans="1:11" s="30" customFormat="1" ht="12">
      <c r="A276" s="15" t="s">
        <v>177</v>
      </c>
      <c r="B276" s="53" t="s">
        <v>112</v>
      </c>
      <c r="C276" s="290"/>
      <c r="D276" s="291" t="s">
        <v>145</v>
      </c>
      <c r="E276" s="230">
        <v>119</v>
      </c>
      <c r="F276" s="231">
        <v>0</v>
      </c>
      <c r="G276" s="98">
        <v>0.08</v>
      </c>
      <c r="H276" s="99">
        <f t="shared" si="24"/>
        <v>0</v>
      </c>
      <c r="I276" s="39">
        <f t="shared" si="25"/>
        <v>0</v>
      </c>
      <c r="J276" s="39">
        <f t="shared" si="26"/>
        <v>0</v>
      </c>
      <c r="K276" s="81"/>
    </row>
    <row r="277" spans="1:11" s="30" customFormat="1" ht="12">
      <c r="A277" s="82"/>
      <c r="B277" s="200"/>
      <c r="C277" s="206"/>
      <c r="D277" s="202"/>
      <c r="E277" s="262"/>
      <c r="F277" s="373" t="s">
        <v>150</v>
      </c>
      <c r="G277" s="373"/>
      <c r="H277" s="263">
        <f>SUM(H259:H276)</f>
        <v>0</v>
      </c>
      <c r="I277" s="264">
        <f>SUM(I259:I276)</f>
        <v>0</v>
      </c>
      <c r="J277" s="264">
        <f>SUM(J259:J276)</f>
        <v>0</v>
      </c>
      <c r="K277" s="81"/>
    </row>
    <row r="278" spans="1:11" s="30" customFormat="1" ht="12">
      <c r="A278" s="82"/>
      <c r="B278" s="200"/>
      <c r="C278" s="206"/>
      <c r="D278" s="202"/>
      <c r="E278" s="262"/>
      <c r="F278" s="14"/>
      <c r="G278" s="27"/>
      <c r="H278" s="221"/>
      <c r="I278" s="222"/>
      <c r="J278" s="222"/>
      <c r="K278" s="81"/>
    </row>
    <row r="280" spans="1:11" s="1" customFormat="1" ht="12">
      <c r="A280" s="3"/>
      <c r="B280" s="292" t="s">
        <v>344</v>
      </c>
      <c r="C280" s="107"/>
      <c r="D280" s="107"/>
      <c r="E280" s="90"/>
      <c r="F280" s="40"/>
      <c r="G280" s="8"/>
      <c r="H280" s="70"/>
      <c r="I280" s="75"/>
      <c r="J280" s="70"/>
      <c r="K280" s="79"/>
    </row>
    <row r="281" spans="1:11" s="9" customFormat="1" ht="33.75">
      <c r="A281" s="11" t="s">
        <v>134</v>
      </c>
      <c r="B281" s="44" t="s">
        <v>135</v>
      </c>
      <c r="C281" s="119" t="s">
        <v>136</v>
      </c>
      <c r="D281" s="46" t="s">
        <v>137</v>
      </c>
      <c r="E281" s="293" t="s">
        <v>138</v>
      </c>
      <c r="F281" s="92" t="s">
        <v>245</v>
      </c>
      <c r="G281" s="12" t="s">
        <v>140</v>
      </c>
      <c r="H281" s="71" t="s">
        <v>141</v>
      </c>
      <c r="I281" s="76" t="s">
        <v>142</v>
      </c>
      <c r="J281" s="76" t="s">
        <v>143</v>
      </c>
      <c r="K281" s="93" t="s">
        <v>307</v>
      </c>
    </row>
    <row r="282" spans="1:11" s="1" customFormat="1" ht="56.25">
      <c r="A282" s="2" t="s">
        <v>144</v>
      </c>
      <c r="B282" s="61" t="s">
        <v>113</v>
      </c>
      <c r="C282" s="48"/>
      <c r="D282" s="294" t="s">
        <v>302</v>
      </c>
      <c r="E282" s="295">
        <v>15</v>
      </c>
      <c r="F282" s="296"/>
      <c r="G282" s="297">
        <v>0.08</v>
      </c>
      <c r="H282" s="298">
        <f>F282*E282</f>
        <v>0</v>
      </c>
      <c r="I282" s="299">
        <f>H282*0.08</f>
        <v>0</v>
      </c>
      <c r="J282" s="300">
        <f>H282*1.08</f>
        <v>0</v>
      </c>
      <c r="K282" s="79"/>
    </row>
    <row r="283" spans="1:11" s="1" customFormat="1" ht="56.25">
      <c r="A283" s="103" t="s">
        <v>146</v>
      </c>
      <c r="B283" s="301" t="s">
        <v>114</v>
      </c>
      <c r="C283" s="48"/>
      <c r="D283" s="294" t="s">
        <v>302</v>
      </c>
      <c r="E283" s="302">
        <v>10</v>
      </c>
      <c r="F283" s="303"/>
      <c r="G283" s="304">
        <v>0.08</v>
      </c>
      <c r="H283" s="298">
        <f>F283*E283</f>
        <v>0</v>
      </c>
      <c r="I283" s="299">
        <f>H283*0.08</f>
        <v>0</v>
      </c>
      <c r="J283" s="300">
        <f>H283*1.08</f>
        <v>0</v>
      </c>
      <c r="K283" s="79"/>
    </row>
    <row r="284" spans="1:11" s="1" customFormat="1" ht="45">
      <c r="A284" s="94" t="s">
        <v>147</v>
      </c>
      <c r="B284" s="110" t="s">
        <v>115</v>
      </c>
      <c r="C284" s="48"/>
      <c r="D284" s="294" t="s">
        <v>302</v>
      </c>
      <c r="E284" s="305">
        <v>15</v>
      </c>
      <c r="F284" s="306"/>
      <c r="G284" s="307">
        <v>0.08</v>
      </c>
      <c r="H284" s="298">
        <f>F284*E284</f>
        <v>0</v>
      </c>
      <c r="I284" s="299">
        <f>H284*0.08</f>
        <v>0</v>
      </c>
      <c r="J284" s="300">
        <f>H284*1.08</f>
        <v>0</v>
      </c>
      <c r="K284" s="79"/>
    </row>
    <row r="285" spans="1:11" s="1" customFormat="1" ht="12">
      <c r="A285" s="3"/>
      <c r="B285" s="89" t="s">
        <v>116</v>
      </c>
      <c r="C285" s="107"/>
      <c r="D285" s="3"/>
      <c r="E285" s="308"/>
      <c r="F285" s="33" t="s">
        <v>150</v>
      </c>
      <c r="G285" s="33"/>
      <c r="H285" s="309">
        <f>SUM(H282:H284)</f>
        <v>0</v>
      </c>
      <c r="I285" s="310">
        <f>SUM(I282:I284)</f>
        <v>0</v>
      </c>
      <c r="J285" s="310">
        <f>SUM(J282:J284)</f>
        <v>0</v>
      </c>
      <c r="K285" s="79"/>
    </row>
    <row r="286" spans="1:11" s="1" customFormat="1" ht="12.75">
      <c r="A286" s="3"/>
      <c r="C286" s="107"/>
      <c r="D286" s="107"/>
      <c r="E286" s="3"/>
      <c r="F286" s="40"/>
      <c r="G286" s="14"/>
      <c r="H286" s="14"/>
      <c r="I286" s="311"/>
      <c r="J286" s="312"/>
      <c r="K286" s="79"/>
    </row>
    <row r="287" spans="1:11" s="1" customFormat="1" ht="12">
      <c r="A287" s="3"/>
      <c r="B287" s="89"/>
      <c r="C287" s="107"/>
      <c r="D287" s="107"/>
      <c r="E287" s="3"/>
      <c r="F287" s="40"/>
      <c r="G287" s="14"/>
      <c r="H287" s="14"/>
      <c r="I287" s="75"/>
      <c r="J287" s="70"/>
      <c r="K287" s="79"/>
    </row>
    <row r="288" spans="1:11" s="1" customFormat="1" ht="12">
      <c r="A288" s="3"/>
      <c r="B288" s="88" t="s">
        <v>345</v>
      </c>
      <c r="C288" s="107"/>
      <c r="D288" s="107"/>
      <c r="E288" s="3"/>
      <c r="F288" s="40"/>
      <c r="G288" s="8"/>
      <c r="H288" s="70"/>
      <c r="I288" s="75"/>
      <c r="J288" s="70"/>
      <c r="K288" s="79"/>
    </row>
    <row r="289" spans="1:11" s="9" customFormat="1" ht="33.75">
      <c r="A289" s="11" t="s">
        <v>134</v>
      </c>
      <c r="B289" s="11" t="s">
        <v>135</v>
      </c>
      <c r="C289" s="119" t="s">
        <v>136</v>
      </c>
      <c r="D289" s="11" t="s">
        <v>137</v>
      </c>
      <c r="E289" s="293" t="s">
        <v>138</v>
      </c>
      <c r="F289" s="92" t="s">
        <v>245</v>
      </c>
      <c r="G289" s="12" t="s">
        <v>140</v>
      </c>
      <c r="H289" s="71" t="s">
        <v>141</v>
      </c>
      <c r="I289" s="76" t="s">
        <v>142</v>
      </c>
      <c r="J289" s="76" t="s">
        <v>143</v>
      </c>
      <c r="K289" s="93" t="s">
        <v>307</v>
      </c>
    </row>
    <row r="290" spans="1:11" s="1" customFormat="1" ht="33.75">
      <c r="A290" s="94" t="s">
        <v>144</v>
      </c>
      <c r="B290" s="313" t="s">
        <v>117</v>
      </c>
      <c r="C290" s="48"/>
      <c r="D290" s="207" t="s">
        <v>185</v>
      </c>
      <c r="E290" s="305">
        <v>15</v>
      </c>
      <c r="F290" s="314"/>
      <c r="G290" s="307">
        <v>0.08</v>
      </c>
      <c r="H290" s="315">
        <f>F290*E290</f>
        <v>0</v>
      </c>
      <c r="I290" s="316">
        <f>H290*0.08</f>
        <v>0</v>
      </c>
      <c r="J290" s="316">
        <f>H290*1.08</f>
        <v>0</v>
      </c>
      <c r="K290" s="79"/>
    </row>
    <row r="291" spans="1:11" s="1" customFormat="1" ht="12">
      <c r="A291" s="3"/>
      <c r="B291" s="89" t="s">
        <v>118</v>
      </c>
      <c r="C291" s="107"/>
      <c r="D291" s="90"/>
      <c r="E291" s="308"/>
      <c r="F291" s="33" t="s">
        <v>150</v>
      </c>
      <c r="G291" s="33"/>
      <c r="H291" s="309">
        <f>SUM(H290)</f>
        <v>0</v>
      </c>
      <c r="I291" s="310">
        <f>SUM(I288:I290)</f>
        <v>0</v>
      </c>
      <c r="J291" s="310">
        <f>SUM(J290)</f>
        <v>0</v>
      </c>
      <c r="K291" s="79"/>
    </row>
    <row r="293" spans="1:11" s="1" customFormat="1" ht="12">
      <c r="A293" s="3"/>
      <c r="B293" s="88" t="s">
        <v>346</v>
      </c>
      <c r="C293" s="89"/>
      <c r="D293" s="89"/>
      <c r="E293" s="170"/>
      <c r="F293" s="40"/>
      <c r="G293" s="8"/>
      <c r="H293" s="70"/>
      <c r="I293" s="75"/>
      <c r="J293" s="70"/>
      <c r="K293" s="79"/>
    </row>
    <row r="294" spans="1:11" s="9" customFormat="1" ht="33.75">
      <c r="A294" s="11" t="s">
        <v>134</v>
      </c>
      <c r="B294" s="11" t="s">
        <v>135</v>
      </c>
      <c r="C294" s="119" t="s">
        <v>136</v>
      </c>
      <c r="D294" s="11" t="s">
        <v>137</v>
      </c>
      <c r="E294" s="293" t="s">
        <v>138</v>
      </c>
      <c r="F294" s="92" t="s">
        <v>245</v>
      </c>
      <c r="G294" s="12" t="s">
        <v>140</v>
      </c>
      <c r="H294" s="71" t="s">
        <v>141</v>
      </c>
      <c r="I294" s="76" t="s">
        <v>142</v>
      </c>
      <c r="J294" s="76" t="s">
        <v>143</v>
      </c>
      <c r="K294" s="93" t="s">
        <v>307</v>
      </c>
    </row>
    <row r="295" spans="1:11" s="1" customFormat="1" ht="22.5" customHeight="1">
      <c r="A295" s="94" t="s">
        <v>144</v>
      </c>
      <c r="B295" s="374" t="s">
        <v>119</v>
      </c>
      <c r="C295" s="48"/>
      <c r="D295" s="94" t="s">
        <v>145</v>
      </c>
      <c r="E295" s="305">
        <v>1000</v>
      </c>
      <c r="F295" s="16"/>
      <c r="G295" s="154">
        <v>8</v>
      </c>
      <c r="H295" s="72">
        <f>F295*E295</f>
        <v>0</v>
      </c>
      <c r="I295" s="155">
        <f>H295*0.08</f>
        <v>0</v>
      </c>
      <c r="J295" s="155">
        <f>H295*1.08</f>
        <v>0</v>
      </c>
      <c r="K295" s="79"/>
    </row>
    <row r="296" spans="1:11" s="1" customFormat="1" ht="24" customHeight="1">
      <c r="A296" s="94" t="s">
        <v>146</v>
      </c>
      <c r="B296" s="374"/>
      <c r="C296" s="48"/>
      <c r="D296" s="94" t="s">
        <v>145</v>
      </c>
      <c r="E296" s="305">
        <v>1000</v>
      </c>
      <c r="F296" s="16"/>
      <c r="G296" s="154">
        <v>8</v>
      </c>
      <c r="H296" s="72">
        <f>F296*E296</f>
        <v>0</v>
      </c>
      <c r="I296" s="155">
        <f>H296*0.08</f>
        <v>0</v>
      </c>
      <c r="J296" s="155">
        <f>H296*1.08</f>
        <v>0</v>
      </c>
      <c r="K296" s="79"/>
    </row>
    <row r="297" spans="1:11" s="1" customFormat="1" ht="22.5">
      <c r="A297" s="317" t="s">
        <v>147</v>
      </c>
      <c r="B297" s="318" t="s">
        <v>120</v>
      </c>
      <c r="C297" s="317"/>
      <c r="D297" s="317" t="s">
        <v>145</v>
      </c>
      <c r="E297" s="319">
        <v>700</v>
      </c>
      <c r="F297" s="320"/>
      <c r="G297" s="321">
        <v>8</v>
      </c>
      <c r="H297" s="72">
        <f>F297*E297</f>
        <v>0</v>
      </c>
      <c r="I297" s="155">
        <f>H297*0.08</f>
        <v>0</v>
      </c>
      <c r="J297" s="155">
        <f>H297*1.08</f>
        <v>0</v>
      </c>
      <c r="K297" s="79"/>
    </row>
    <row r="298" spans="1:11" s="1" customFormat="1" ht="12">
      <c r="A298" s="94" t="s">
        <v>148</v>
      </c>
      <c r="B298" s="48" t="s">
        <v>121</v>
      </c>
      <c r="C298" s="94"/>
      <c r="D298" s="94" t="s">
        <v>145</v>
      </c>
      <c r="E298" s="305">
        <v>100</v>
      </c>
      <c r="F298" s="16"/>
      <c r="G298" s="154">
        <v>8</v>
      </c>
      <c r="H298" s="72">
        <f>F298*E298</f>
        <v>0</v>
      </c>
      <c r="I298" s="155">
        <f>H298*0.08</f>
        <v>0</v>
      </c>
      <c r="J298" s="155">
        <f>H298*1.08</f>
        <v>0</v>
      </c>
      <c r="K298" s="79"/>
    </row>
    <row r="299" spans="1:11" s="1" customFormat="1" ht="12">
      <c r="A299" s="94" t="s">
        <v>154</v>
      </c>
      <c r="B299" s="48" t="s">
        <v>122</v>
      </c>
      <c r="C299" s="94"/>
      <c r="D299" s="94" t="s">
        <v>145</v>
      </c>
      <c r="E299" s="305">
        <v>500</v>
      </c>
      <c r="F299" s="16"/>
      <c r="G299" s="154">
        <v>8</v>
      </c>
      <c r="H299" s="72">
        <f>F299*E299</f>
        <v>0</v>
      </c>
      <c r="I299" s="155">
        <f>H299*0.08</f>
        <v>0</v>
      </c>
      <c r="J299" s="155">
        <f>H299*1.08</f>
        <v>0</v>
      </c>
      <c r="K299" s="79"/>
    </row>
    <row r="300" spans="1:11" s="1" customFormat="1" ht="12">
      <c r="A300" s="3"/>
      <c r="B300" s="107"/>
      <c r="C300" s="3"/>
      <c r="D300" s="3"/>
      <c r="E300" s="308"/>
      <c r="F300" s="33" t="s">
        <v>150</v>
      </c>
      <c r="G300" s="33"/>
      <c r="H300" s="189">
        <f>SUM(H295:H299)</f>
        <v>0</v>
      </c>
      <c r="I300" s="322">
        <f>SUM(I295:I299)</f>
        <v>0</v>
      </c>
      <c r="J300" s="322">
        <f>SUM(J295:J299)</f>
        <v>0</v>
      </c>
      <c r="K300" s="79"/>
    </row>
    <row r="302" spans="1:10" ht="27.75" customHeight="1">
      <c r="A302" s="3"/>
      <c r="B302" s="371" t="s">
        <v>347</v>
      </c>
      <c r="C302" s="371"/>
      <c r="D302" s="371"/>
      <c r="E302" s="371"/>
      <c r="F302" s="371"/>
      <c r="G302" s="371"/>
      <c r="H302" s="40"/>
      <c r="I302" s="75"/>
      <c r="J302" s="70"/>
    </row>
    <row r="303" spans="1:11" ht="37.5" customHeight="1">
      <c r="A303" s="11" t="s">
        <v>134</v>
      </c>
      <c r="B303" s="11" t="s">
        <v>135</v>
      </c>
      <c r="C303" s="119" t="s">
        <v>136</v>
      </c>
      <c r="D303" s="11" t="s">
        <v>137</v>
      </c>
      <c r="E303" s="293" t="s">
        <v>138</v>
      </c>
      <c r="F303" s="92" t="s">
        <v>245</v>
      </c>
      <c r="G303" s="12" t="s">
        <v>140</v>
      </c>
      <c r="H303" s="71" t="s">
        <v>141</v>
      </c>
      <c r="I303" s="76" t="s">
        <v>142</v>
      </c>
      <c r="J303" s="76" t="s">
        <v>143</v>
      </c>
      <c r="K303" s="93" t="s">
        <v>307</v>
      </c>
    </row>
    <row r="304" spans="1:10" ht="27.75" customHeight="1">
      <c r="A304" s="94" t="s">
        <v>144</v>
      </c>
      <c r="B304" s="48" t="s">
        <v>123</v>
      </c>
      <c r="C304" s="152"/>
      <c r="D304" s="152" t="s">
        <v>145</v>
      </c>
      <c r="E304" s="323">
        <v>41700</v>
      </c>
      <c r="F304" s="316"/>
      <c r="G304" s="324">
        <v>0.08</v>
      </c>
      <c r="H304" s="315">
        <f aca="true" t="shared" si="27" ref="H304:H322">F304*E304</f>
        <v>0</v>
      </c>
      <c r="I304" s="316">
        <f aca="true" t="shared" si="28" ref="I304:I322">H304*G304</f>
        <v>0</v>
      </c>
      <c r="J304" s="316">
        <f aca="true" t="shared" si="29" ref="J304:J322">H304*1.08</f>
        <v>0</v>
      </c>
    </row>
    <row r="305" spans="1:10" ht="27.75" customHeight="1">
      <c r="A305" s="2" t="s">
        <v>146</v>
      </c>
      <c r="B305" s="325" t="s">
        <v>124</v>
      </c>
      <c r="C305" s="326"/>
      <c r="D305" s="326" t="s">
        <v>145</v>
      </c>
      <c r="E305" s="327">
        <v>50</v>
      </c>
      <c r="F305" s="316"/>
      <c r="G305" s="324">
        <v>0.08</v>
      </c>
      <c r="H305" s="315">
        <f t="shared" si="27"/>
        <v>0</v>
      </c>
      <c r="I305" s="316">
        <f t="shared" si="28"/>
        <v>0</v>
      </c>
      <c r="J305" s="316">
        <f t="shared" si="29"/>
        <v>0</v>
      </c>
    </row>
    <row r="306" spans="1:10" ht="27.75" customHeight="1">
      <c r="A306" s="328" t="s">
        <v>147</v>
      </c>
      <c r="B306" s="329" t="s">
        <v>201</v>
      </c>
      <c r="C306" s="329"/>
      <c r="D306" s="330" t="s">
        <v>185</v>
      </c>
      <c r="E306" s="331">
        <v>40</v>
      </c>
      <c r="F306" s="316"/>
      <c r="G306" s="324">
        <v>0.08</v>
      </c>
      <c r="H306" s="315">
        <f t="shared" si="27"/>
        <v>0</v>
      </c>
      <c r="I306" s="316">
        <f t="shared" si="28"/>
        <v>0</v>
      </c>
      <c r="J306" s="316">
        <f t="shared" si="29"/>
        <v>0</v>
      </c>
    </row>
    <row r="307" spans="1:10" ht="27.75" customHeight="1">
      <c r="A307" s="328" t="s">
        <v>148</v>
      </c>
      <c r="B307" s="329" t="s">
        <v>202</v>
      </c>
      <c r="C307" s="329"/>
      <c r="D307" s="330" t="s">
        <v>145</v>
      </c>
      <c r="E307" s="332">
        <v>107</v>
      </c>
      <c r="F307" s="316"/>
      <c r="G307" s="324">
        <v>0.08</v>
      </c>
      <c r="H307" s="315">
        <f t="shared" si="27"/>
        <v>0</v>
      </c>
      <c r="I307" s="316">
        <f t="shared" si="28"/>
        <v>0</v>
      </c>
      <c r="J307" s="316">
        <f t="shared" si="29"/>
        <v>0</v>
      </c>
    </row>
    <row r="308" spans="1:10" ht="27.75" customHeight="1">
      <c r="A308" s="328" t="s">
        <v>154</v>
      </c>
      <c r="B308" s="333" t="s">
        <v>203</v>
      </c>
      <c r="C308" s="333"/>
      <c r="D308" s="334" t="s">
        <v>145</v>
      </c>
      <c r="E308" s="327">
        <v>71</v>
      </c>
      <c r="F308" s="316"/>
      <c r="G308" s="324">
        <v>0.08</v>
      </c>
      <c r="H308" s="315">
        <f t="shared" si="27"/>
        <v>0</v>
      </c>
      <c r="I308" s="316">
        <f t="shared" si="28"/>
        <v>0</v>
      </c>
      <c r="J308" s="316">
        <f t="shared" si="29"/>
        <v>0</v>
      </c>
    </row>
    <row r="309" spans="1:10" ht="27.75" customHeight="1">
      <c r="A309" s="328" t="s">
        <v>155</v>
      </c>
      <c r="B309" s="329" t="s">
        <v>125</v>
      </c>
      <c r="C309" s="329"/>
      <c r="D309" s="330" t="s">
        <v>145</v>
      </c>
      <c r="E309" s="332">
        <v>71</v>
      </c>
      <c r="F309" s="316"/>
      <c r="G309" s="324">
        <v>0.08</v>
      </c>
      <c r="H309" s="315">
        <f t="shared" si="27"/>
        <v>0</v>
      </c>
      <c r="I309" s="316">
        <f t="shared" si="28"/>
        <v>0</v>
      </c>
      <c r="J309" s="316">
        <f t="shared" si="29"/>
        <v>0</v>
      </c>
    </row>
    <row r="310" spans="1:10" ht="27.75" customHeight="1">
      <c r="A310" s="328" t="s">
        <v>157</v>
      </c>
      <c r="B310" s="329" t="s">
        <v>126</v>
      </c>
      <c r="C310" s="329"/>
      <c r="D310" s="335" t="s">
        <v>145</v>
      </c>
      <c r="E310" s="332">
        <v>277</v>
      </c>
      <c r="F310" s="316"/>
      <c r="G310" s="324">
        <v>0.08</v>
      </c>
      <c r="H310" s="315">
        <f t="shared" si="27"/>
        <v>0</v>
      </c>
      <c r="I310" s="316">
        <f t="shared" si="28"/>
        <v>0</v>
      </c>
      <c r="J310" s="316">
        <f t="shared" si="29"/>
        <v>0</v>
      </c>
    </row>
    <row r="311" spans="1:10" ht="27.75" customHeight="1">
      <c r="A311" s="328" t="s">
        <v>159</v>
      </c>
      <c r="B311" s="329" t="s">
        <v>204</v>
      </c>
      <c r="C311" s="329"/>
      <c r="D311" s="335" t="s">
        <v>145</v>
      </c>
      <c r="E311" s="332">
        <v>124</v>
      </c>
      <c r="F311" s="316"/>
      <c r="G311" s="324">
        <v>0.08</v>
      </c>
      <c r="H311" s="315">
        <f t="shared" si="27"/>
        <v>0</v>
      </c>
      <c r="I311" s="316">
        <f t="shared" si="28"/>
        <v>0</v>
      </c>
      <c r="J311" s="316">
        <f t="shared" si="29"/>
        <v>0</v>
      </c>
    </row>
    <row r="312" spans="1:10" ht="27.75" customHeight="1">
      <c r="A312" s="328" t="s">
        <v>161</v>
      </c>
      <c r="B312" s="336" t="s">
        <v>127</v>
      </c>
      <c r="C312" s="329"/>
      <c r="D312" s="335" t="s">
        <v>145</v>
      </c>
      <c r="E312" s="331">
        <v>0</v>
      </c>
      <c r="F312" s="316"/>
      <c r="G312" s="324">
        <v>0.08</v>
      </c>
      <c r="H312" s="315">
        <f t="shared" si="27"/>
        <v>0</v>
      </c>
      <c r="I312" s="316">
        <f t="shared" si="28"/>
        <v>0</v>
      </c>
      <c r="J312" s="316">
        <f t="shared" si="29"/>
        <v>0</v>
      </c>
    </row>
    <row r="313" spans="1:10" ht="36.75" customHeight="1">
      <c r="A313" s="328" t="s">
        <v>163</v>
      </c>
      <c r="B313" s="329" t="s">
        <v>205</v>
      </c>
      <c r="C313" s="329"/>
      <c r="D313" s="335" t="s">
        <v>145</v>
      </c>
      <c r="E313" s="331">
        <v>8</v>
      </c>
      <c r="F313" s="316"/>
      <c r="G313" s="324">
        <v>0.08</v>
      </c>
      <c r="H313" s="315">
        <f t="shared" si="27"/>
        <v>0</v>
      </c>
      <c r="I313" s="316">
        <f t="shared" si="28"/>
        <v>0</v>
      </c>
      <c r="J313" s="316">
        <f t="shared" si="29"/>
        <v>0</v>
      </c>
    </row>
    <row r="314" spans="1:10" ht="27.75" customHeight="1">
      <c r="A314" s="328" t="s">
        <v>164</v>
      </c>
      <c r="B314" s="89" t="s">
        <v>20</v>
      </c>
      <c r="C314" s="329"/>
      <c r="D314" s="335" t="s">
        <v>145</v>
      </c>
      <c r="E314" s="332">
        <v>10</v>
      </c>
      <c r="F314" s="316"/>
      <c r="G314" s="324">
        <v>0.08</v>
      </c>
      <c r="H314" s="315">
        <f t="shared" si="27"/>
        <v>0</v>
      </c>
      <c r="I314" s="316">
        <f t="shared" si="28"/>
        <v>0</v>
      </c>
      <c r="J314" s="316">
        <f t="shared" si="29"/>
        <v>0</v>
      </c>
    </row>
    <row r="315" spans="1:10" ht="27.75" customHeight="1">
      <c r="A315" s="328" t="s">
        <v>165</v>
      </c>
      <c r="B315" s="329" t="s">
        <v>206</v>
      </c>
      <c r="C315" s="329"/>
      <c r="D315" s="335" t="s">
        <v>145</v>
      </c>
      <c r="E315" s="332">
        <v>8</v>
      </c>
      <c r="F315" s="316"/>
      <c r="G315" s="324">
        <v>0.08</v>
      </c>
      <c r="H315" s="315">
        <f t="shared" si="27"/>
        <v>0</v>
      </c>
      <c r="I315" s="316">
        <f t="shared" si="28"/>
        <v>0</v>
      </c>
      <c r="J315" s="316">
        <f t="shared" si="29"/>
        <v>0</v>
      </c>
    </row>
    <row r="316" spans="1:10" ht="27.75" customHeight="1">
      <c r="A316" s="328" t="s">
        <v>167</v>
      </c>
      <c r="B316" s="329" t="s">
        <v>128</v>
      </c>
      <c r="C316" s="329"/>
      <c r="D316" s="335" t="s">
        <v>145</v>
      </c>
      <c r="E316" s="332">
        <v>85</v>
      </c>
      <c r="F316" s="316"/>
      <c r="G316" s="324">
        <v>0.08</v>
      </c>
      <c r="H316" s="315">
        <f t="shared" si="27"/>
        <v>0</v>
      </c>
      <c r="I316" s="316">
        <f t="shared" si="28"/>
        <v>0</v>
      </c>
      <c r="J316" s="316">
        <f t="shared" si="29"/>
        <v>0</v>
      </c>
    </row>
    <row r="317" spans="1:10" ht="27.75" customHeight="1">
      <c r="A317" s="328" t="s">
        <v>169</v>
      </c>
      <c r="B317" s="329" t="s">
        <v>129</v>
      </c>
      <c r="C317" s="329"/>
      <c r="D317" s="335" t="s">
        <v>145</v>
      </c>
      <c r="E317" s="332">
        <v>24</v>
      </c>
      <c r="F317" s="316"/>
      <c r="G317" s="324">
        <v>0.08</v>
      </c>
      <c r="H317" s="315">
        <f t="shared" si="27"/>
        <v>0</v>
      </c>
      <c r="I317" s="316">
        <f t="shared" si="28"/>
        <v>0</v>
      </c>
      <c r="J317" s="316">
        <f t="shared" si="29"/>
        <v>0</v>
      </c>
    </row>
    <row r="318" spans="1:10" ht="27.75" customHeight="1">
      <c r="A318" s="328" t="s">
        <v>171</v>
      </c>
      <c r="B318" s="329" t="s">
        <v>207</v>
      </c>
      <c r="C318" s="329"/>
      <c r="D318" s="335" t="s">
        <v>145</v>
      </c>
      <c r="E318" s="332">
        <v>30</v>
      </c>
      <c r="F318" s="316"/>
      <c r="G318" s="324">
        <v>0.08</v>
      </c>
      <c r="H318" s="315">
        <f t="shared" si="27"/>
        <v>0</v>
      </c>
      <c r="I318" s="316">
        <f t="shared" si="28"/>
        <v>0</v>
      </c>
      <c r="J318" s="316">
        <f t="shared" si="29"/>
        <v>0</v>
      </c>
    </row>
    <row r="319" spans="1:10" ht="27.75" customHeight="1">
      <c r="A319" s="328" t="s">
        <v>173</v>
      </c>
      <c r="B319" s="337" t="s">
        <v>208</v>
      </c>
      <c r="C319" s="337"/>
      <c r="D319" s="338" t="s">
        <v>145</v>
      </c>
      <c r="E319" s="339">
        <v>2</v>
      </c>
      <c r="F319" s="316"/>
      <c r="G319" s="324">
        <v>0.08</v>
      </c>
      <c r="H319" s="315">
        <f t="shared" si="27"/>
        <v>0</v>
      </c>
      <c r="I319" s="316">
        <f t="shared" si="28"/>
        <v>0</v>
      </c>
      <c r="J319" s="316">
        <f t="shared" si="29"/>
        <v>0</v>
      </c>
    </row>
    <row r="320" spans="1:10" ht="27.75" customHeight="1">
      <c r="A320" s="328" t="s">
        <v>175</v>
      </c>
      <c r="B320" s="329" t="s">
        <v>209</v>
      </c>
      <c r="C320" s="329"/>
      <c r="D320" s="335" t="s">
        <v>145</v>
      </c>
      <c r="E320" s="332">
        <v>120</v>
      </c>
      <c r="F320" s="316"/>
      <c r="G320" s="324">
        <v>0.08</v>
      </c>
      <c r="H320" s="315">
        <f t="shared" si="27"/>
        <v>0</v>
      </c>
      <c r="I320" s="316">
        <f t="shared" si="28"/>
        <v>0</v>
      </c>
      <c r="J320" s="316">
        <f t="shared" si="29"/>
        <v>0</v>
      </c>
    </row>
    <row r="321" spans="1:10" ht="27.75" customHeight="1">
      <c r="A321" s="103" t="s">
        <v>177</v>
      </c>
      <c r="B321" s="340" t="s">
        <v>210</v>
      </c>
      <c r="C321" s="340"/>
      <c r="D321" s="338" t="s">
        <v>145</v>
      </c>
      <c r="E321" s="339">
        <v>53</v>
      </c>
      <c r="F321" s="316"/>
      <c r="G321" s="324">
        <v>0.08</v>
      </c>
      <c r="H321" s="315">
        <f t="shared" si="27"/>
        <v>0</v>
      </c>
      <c r="I321" s="316">
        <f t="shared" si="28"/>
        <v>0</v>
      </c>
      <c r="J321" s="316">
        <f t="shared" si="29"/>
        <v>0</v>
      </c>
    </row>
    <row r="322" spans="1:10" ht="27.75" customHeight="1">
      <c r="A322" s="94" t="s">
        <v>180</v>
      </c>
      <c r="B322" s="313" t="s">
        <v>211</v>
      </c>
      <c r="C322" s="313"/>
      <c r="D322" s="341" t="s">
        <v>145</v>
      </c>
      <c r="E322" s="342">
        <v>7</v>
      </c>
      <c r="F322" s="316"/>
      <c r="G322" s="324">
        <v>0.08</v>
      </c>
      <c r="H322" s="315">
        <f t="shared" si="27"/>
        <v>0</v>
      </c>
      <c r="I322" s="316">
        <f t="shared" si="28"/>
        <v>0</v>
      </c>
      <c r="J322" s="316">
        <f t="shared" si="29"/>
        <v>0</v>
      </c>
    </row>
    <row r="323" spans="1:10" ht="27.75" customHeight="1">
      <c r="A323" s="3"/>
      <c r="B323" s="89"/>
      <c r="C323" s="89"/>
      <c r="D323" s="170"/>
      <c r="E323" s="308"/>
      <c r="F323" s="33" t="s">
        <v>150</v>
      </c>
      <c r="G323" s="33"/>
      <c r="H323" s="309">
        <f>SUM(H304:H322)</f>
        <v>0</v>
      </c>
      <c r="I323" s="310">
        <f>SUM(I304:I322)</f>
        <v>0</v>
      </c>
      <c r="J323" s="310">
        <f>SUM(J304:J322)</f>
        <v>0</v>
      </c>
    </row>
    <row r="325" spans="1:11" s="1" customFormat="1" ht="12.75">
      <c r="A325" s="85"/>
      <c r="B325" s="343" t="s">
        <v>212</v>
      </c>
      <c r="C325" s="3"/>
      <c r="D325" s="3"/>
      <c r="E325" s="3"/>
      <c r="F325" s="40"/>
      <c r="G325" s="8"/>
      <c r="H325" s="70"/>
      <c r="I325" s="75"/>
      <c r="J325" s="70"/>
      <c r="K325" s="79"/>
    </row>
    <row r="326" spans="1:11" s="9" customFormat="1" ht="33.75">
      <c r="A326" s="11" t="s">
        <v>134</v>
      </c>
      <c r="B326" s="11" t="s">
        <v>135</v>
      </c>
      <c r="C326" s="119" t="s">
        <v>136</v>
      </c>
      <c r="D326" s="11" t="s">
        <v>137</v>
      </c>
      <c r="E326" s="293" t="s">
        <v>138</v>
      </c>
      <c r="F326" s="92" t="s">
        <v>245</v>
      </c>
      <c r="G326" s="12" t="s">
        <v>140</v>
      </c>
      <c r="H326" s="71" t="s">
        <v>141</v>
      </c>
      <c r="I326" s="76" t="s">
        <v>142</v>
      </c>
      <c r="J326" s="76" t="s">
        <v>143</v>
      </c>
      <c r="K326" s="93" t="s">
        <v>307</v>
      </c>
    </row>
    <row r="327" spans="1:11" s="1" customFormat="1" ht="15" customHeight="1">
      <c r="A327" s="94"/>
      <c r="B327" s="313"/>
      <c r="C327" s="53"/>
      <c r="D327" s="341"/>
      <c r="E327" s="344"/>
      <c r="F327" s="314"/>
      <c r="G327" s="307"/>
      <c r="H327" s="315"/>
      <c r="I327" s="316"/>
      <c r="J327" s="316"/>
      <c r="K327" s="345"/>
    </row>
    <row r="328" spans="1:11" s="1" customFormat="1" ht="12">
      <c r="A328" s="3"/>
      <c r="B328" s="89"/>
      <c r="C328" s="206"/>
      <c r="D328" s="170"/>
      <c r="E328" s="308"/>
      <c r="F328" s="33" t="s">
        <v>150</v>
      </c>
      <c r="G328" s="33"/>
      <c r="H328" s="309">
        <f>SUM(H327)</f>
        <v>0</v>
      </c>
      <c r="I328" s="310">
        <f>SUM(I325:I327)</f>
        <v>0</v>
      </c>
      <c r="J328" s="310">
        <f>SUM(J327)</f>
        <v>0</v>
      </c>
      <c r="K328" s="79"/>
    </row>
    <row r="329" spans="1:11" s="1" customFormat="1" ht="12">
      <c r="A329" s="3"/>
      <c r="B329" s="107"/>
      <c r="C329" s="3"/>
      <c r="D329" s="3"/>
      <c r="E329" s="3"/>
      <c r="F329" s="40"/>
      <c r="G329" s="14"/>
      <c r="H329" s="14"/>
      <c r="I329" s="75"/>
      <c r="J329" s="70"/>
      <c r="K329" s="79"/>
    </row>
    <row r="330" spans="1:11" s="1" customFormat="1" ht="12.75">
      <c r="A330" s="85"/>
      <c r="B330" s="7" t="s">
        <v>213</v>
      </c>
      <c r="C330" s="3"/>
      <c r="D330" s="3"/>
      <c r="E330" s="3"/>
      <c r="F330" s="40"/>
      <c r="G330" s="8"/>
      <c r="H330" s="70"/>
      <c r="I330" s="75"/>
      <c r="J330" s="70"/>
      <c r="K330" s="79"/>
    </row>
    <row r="331" spans="1:11" s="9" customFormat="1" ht="33.75">
      <c r="A331" s="11" t="s">
        <v>134</v>
      </c>
      <c r="B331" s="44" t="s">
        <v>135</v>
      </c>
      <c r="C331" s="119" t="s">
        <v>136</v>
      </c>
      <c r="D331" s="46" t="s">
        <v>137</v>
      </c>
      <c r="E331" s="293" t="s">
        <v>138</v>
      </c>
      <c r="F331" s="92" t="s">
        <v>245</v>
      </c>
      <c r="G331" s="12" t="s">
        <v>140</v>
      </c>
      <c r="H331" s="71" t="s">
        <v>141</v>
      </c>
      <c r="I331" s="76" t="s">
        <v>142</v>
      </c>
      <c r="J331" s="76" t="s">
        <v>143</v>
      </c>
      <c r="K331" s="93" t="s">
        <v>307</v>
      </c>
    </row>
    <row r="332" spans="1:11" s="1" customFormat="1" ht="12">
      <c r="A332" s="317"/>
      <c r="B332" s="346"/>
      <c r="C332" s="210"/>
      <c r="D332" s="94"/>
      <c r="E332" s="344"/>
      <c r="F332" s="347"/>
      <c r="G332" s="307"/>
      <c r="H332" s="315"/>
      <c r="I332" s="316"/>
      <c r="J332" s="316"/>
      <c r="K332" s="79"/>
    </row>
    <row r="333" spans="1:11" s="9" customFormat="1" ht="12.75">
      <c r="A333" s="348"/>
      <c r="B333" s="348"/>
      <c r="C333" s="348"/>
      <c r="D333" s="3"/>
      <c r="E333" s="308"/>
      <c r="F333" s="349" t="s">
        <v>150</v>
      </c>
      <c r="G333" s="350"/>
      <c r="H333" s="309">
        <f>SUM(H332:H332)</f>
        <v>0</v>
      </c>
      <c r="I333" s="310">
        <f>SUM(I332:I332)</f>
        <v>0</v>
      </c>
      <c r="J333" s="310">
        <f>SUM(J332:J332)</f>
        <v>0</v>
      </c>
      <c r="K333" s="80"/>
    </row>
    <row r="335" ht="12.75">
      <c r="B335" s="351" t="s">
        <v>348</v>
      </c>
    </row>
    <row r="336" spans="1:11" ht="33.75">
      <c r="A336" s="11" t="s">
        <v>134</v>
      </c>
      <c r="B336" s="11" t="s">
        <v>135</v>
      </c>
      <c r="C336" s="119" t="s">
        <v>136</v>
      </c>
      <c r="D336" s="11" t="s">
        <v>137</v>
      </c>
      <c r="E336" s="293" t="s">
        <v>138</v>
      </c>
      <c r="F336" s="92" t="s">
        <v>245</v>
      </c>
      <c r="G336" s="12" t="s">
        <v>140</v>
      </c>
      <c r="H336" s="71" t="s">
        <v>141</v>
      </c>
      <c r="I336" s="76" t="s">
        <v>142</v>
      </c>
      <c r="J336" s="76" t="s">
        <v>143</v>
      </c>
      <c r="K336" s="93" t="s">
        <v>307</v>
      </c>
    </row>
    <row r="337" spans="1:10" ht="22.5">
      <c r="A337" s="352">
        <v>1</v>
      </c>
      <c r="B337" s="353" t="s">
        <v>5</v>
      </c>
      <c r="C337" s="151"/>
      <c r="D337" s="352" t="s">
        <v>225</v>
      </c>
      <c r="E337" s="352">
        <v>12</v>
      </c>
      <c r="F337" s="354"/>
      <c r="G337" s="307">
        <v>0.08</v>
      </c>
      <c r="H337" s="315">
        <f>F337*E337</f>
        <v>0</v>
      </c>
      <c r="I337" s="316">
        <f>ROUND((H337*G337),2)</f>
        <v>0</v>
      </c>
      <c r="J337" s="316">
        <f>H337+I337</f>
        <v>0</v>
      </c>
    </row>
    <row r="338" spans="1:10" ht="22.5">
      <c r="A338" s="352">
        <v>2</v>
      </c>
      <c r="B338" s="353" t="s">
        <v>6</v>
      </c>
      <c r="C338" s="151"/>
      <c r="D338" s="352" t="s">
        <v>225</v>
      </c>
      <c r="E338" s="352">
        <v>2</v>
      </c>
      <c r="F338" s="354"/>
      <c r="G338" s="307">
        <v>0.08</v>
      </c>
      <c r="H338" s="315">
        <f>F338*E338</f>
        <v>0</v>
      </c>
      <c r="I338" s="316">
        <f>ROUND((H338*G338),2)</f>
        <v>0</v>
      </c>
      <c r="J338" s="316">
        <f>H338+I338</f>
        <v>0</v>
      </c>
    </row>
    <row r="339" spans="1:10" ht="12.75">
      <c r="A339" s="151"/>
      <c r="B339" s="157"/>
      <c r="C339" s="151"/>
      <c r="D339" s="352"/>
      <c r="E339" s="352"/>
      <c r="F339" s="264" t="s">
        <v>150</v>
      </c>
      <c r="G339" s="355"/>
      <c r="H339" s="309">
        <f>SUM(H337:H338)</f>
        <v>0</v>
      </c>
      <c r="I339" s="310">
        <f>SUM(I337:I338)</f>
        <v>0</v>
      </c>
      <c r="J339" s="310">
        <f>SUM(J337:J338)</f>
        <v>0</v>
      </c>
    </row>
    <row r="340" ht="12.75">
      <c r="B340" s="87"/>
    </row>
    <row r="341" ht="12.75">
      <c r="B341" s="356" t="s">
        <v>349</v>
      </c>
    </row>
    <row r="342" spans="1:11" ht="33.75">
      <c r="A342" s="11" t="s">
        <v>134</v>
      </c>
      <c r="B342" s="11" t="s">
        <v>135</v>
      </c>
      <c r="C342" s="119" t="s">
        <v>136</v>
      </c>
      <c r="D342" s="11" t="s">
        <v>137</v>
      </c>
      <c r="E342" s="293" t="s">
        <v>138</v>
      </c>
      <c r="F342" s="92" t="s">
        <v>245</v>
      </c>
      <c r="G342" s="12" t="s">
        <v>140</v>
      </c>
      <c r="H342" s="71" t="s">
        <v>141</v>
      </c>
      <c r="I342" s="76" t="s">
        <v>142</v>
      </c>
      <c r="J342" s="76" t="s">
        <v>143</v>
      </c>
      <c r="K342" s="93" t="s">
        <v>307</v>
      </c>
    </row>
    <row r="343" spans="1:10" ht="22.5">
      <c r="A343" s="352">
        <v>1</v>
      </c>
      <c r="B343" s="353" t="s">
        <v>7</v>
      </c>
      <c r="C343" s="352"/>
      <c r="D343" s="352" t="s">
        <v>145</v>
      </c>
      <c r="E343" s="352">
        <v>10</v>
      </c>
      <c r="F343" s="354"/>
      <c r="G343" s="307">
        <v>0.08</v>
      </c>
      <c r="H343" s="315">
        <f>F343*E343</f>
        <v>0</v>
      </c>
      <c r="I343" s="316">
        <f>ROUND((H343*G343),2)</f>
        <v>0</v>
      </c>
      <c r="J343" s="316">
        <f>H343+I343</f>
        <v>0</v>
      </c>
    </row>
    <row r="344" spans="1:10" ht="22.5">
      <c r="A344" s="352">
        <v>2</v>
      </c>
      <c r="B344" s="353" t="s">
        <v>8</v>
      </c>
      <c r="C344" s="352"/>
      <c r="D344" s="352" t="s">
        <v>145</v>
      </c>
      <c r="E344" s="352">
        <v>5</v>
      </c>
      <c r="F344" s="354"/>
      <c r="G344" s="307">
        <v>0.08</v>
      </c>
      <c r="H344" s="315">
        <f>F344*E344</f>
        <v>0</v>
      </c>
      <c r="I344" s="316">
        <f>ROUND((H344*G344),2)</f>
        <v>0</v>
      </c>
      <c r="J344" s="316">
        <f>H344+I344</f>
        <v>0</v>
      </c>
    </row>
    <row r="345" spans="1:10" ht="12.75">
      <c r="A345" s="151"/>
      <c r="B345" s="157"/>
      <c r="C345" s="151"/>
      <c r="D345" s="151"/>
      <c r="E345" s="151"/>
      <c r="F345" s="264" t="s">
        <v>150</v>
      </c>
      <c r="G345" s="355"/>
      <c r="H345" s="309">
        <f>SUM(H343:H344)</f>
        <v>0</v>
      </c>
      <c r="I345" s="310">
        <f>SUM(I343:I344)</f>
        <v>0</v>
      </c>
      <c r="J345" s="310">
        <f>SUM(J343:J344)</f>
        <v>0</v>
      </c>
    </row>
    <row r="346" spans="1:10" ht="12.75">
      <c r="A346" s="162"/>
      <c r="B346" s="161"/>
      <c r="C346" s="162"/>
      <c r="D346" s="162"/>
      <c r="E346" s="162"/>
      <c r="F346" s="219"/>
      <c r="G346" s="357"/>
      <c r="H346" s="358"/>
      <c r="I346" s="359"/>
      <c r="J346" s="359"/>
    </row>
    <row r="347" ht="12.75">
      <c r="B347" s="356" t="s">
        <v>250</v>
      </c>
    </row>
    <row r="348" spans="1:11" ht="33.75">
      <c r="A348" s="11" t="s">
        <v>134</v>
      </c>
      <c r="B348" s="11" t="s">
        <v>135</v>
      </c>
      <c r="C348" s="119" t="s">
        <v>136</v>
      </c>
      <c r="D348" s="11" t="s">
        <v>137</v>
      </c>
      <c r="E348" s="293" t="s">
        <v>138</v>
      </c>
      <c r="F348" s="92" t="s">
        <v>245</v>
      </c>
      <c r="G348" s="12" t="s">
        <v>140</v>
      </c>
      <c r="H348" s="71" t="s">
        <v>141</v>
      </c>
      <c r="I348" s="76" t="s">
        <v>142</v>
      </c>
      <c r="J348" s="76" t="s">
        <v>143</v>
      </c>
      <c r="K348" s="93" t="s">
        <v>307</v>
      </c>
    </row>
    <row r="349" spans="1:11" ht="127.5">
      <c r="A349" s="151">
        <v>1</v>
      </c>
      <c r="B349" s="157" t="s">
        <v>323</v>
      </c>
      <c r="C349" s="151"/>
      <c r="D349" s="151" t="s">
        <v>145</v>
      </c>
      <c r="E349" s="151">
        <v>200</v>
      </c>
      <c r="F349" s="264"/>
      <c r="G349" s="307">
        <v>0.08</v>
      </c>
      <c r="H349" s="315">
        <f>F349*E349</f>
        <v>0</v>
      </c>
      <c r="I349" s="316">
        <f>ROUND((H349*G349),2)</f>
        <v>0</v>
      </c>
      <c r="J349" s="316">
        <f>H349+I349</f>
        <v>0</v>
      </c>
      <c r="K349" s="157"/>
    </row>
    <row r="350" spans="1:11" ht="89.25">
      <c r="A350" s="151">
        <v>2</v>
      </c>
      <c r="B350" s="157" t="s">
        <v>325</v>
      </c>
      <c r="C350" s="151"/>
      <c r="D350" s="151" t="s">
        <v>145</v>
      </c>
      <c r="E350" s="151">
        <v>40</v>
      </c>
      <c r="F350" s="264"/>
      <c r="G350" s="307">
        <v>0.08</v>
      </c>
      <c r="H350" s="315">
        <f>F350*E350</f>
        <v>0</v>
      </c>
      <c r="I350" s="316">
        <f>ROUND((H350*G350),2)</f>
        <v>0</v>
      </c>
      <c r="J350" s="316">
        <f>H350+I350</f>
        <v>0</v>
      </c>
      <c r="K350" s="157"/>
    </row>
    <row r="351" spans="1:11" ht="102">
      <c r="A351" s="151">
        <v>3</v>
      </c>
      <c r="B351" s="157" t="s">
        <v>324</v>
      </c>
      <c r="C351" s="151"/>
      <c r="D351" s="151" t="s">
        <v>145</v>
      </c>
      <c r="E351" s="151">
        <v>40</v>
      </c>
      <c r="F351" s="264"/>
      <c r="G351" s="307">
        <v>0.08</v>
      </c>
      <c r="H351" s="315">
        <f>F351*E351</f>
        <v>0</v>
      </c>
      <c r="I351" s="316">
        <f>ROUND((H351*G351),2)</f>
        <v>0</v>
      </c>
      <c r="J351" s="316">
        <f>H351+I351</f>
        <v>0</v>
      </c>
      <c r="K351" s="157"/>
    </row>
    <row r="352" spans="1:11" ht="12.75">
      <c r="A352" s="162"/>
      <c r="B352" s="161"/>
      <c r="C352" s="162"/>
      <c r="D352" s="162"/>
      <c r="E352" s="162"/>
      <c r="F352" s="219" t="s">
        <v>326</v>
      </c>
      <c r="G352" s="357"/>
      <c r="H352" s="358">
        <f>SUM(H349:H351)</f>
        <v>0</v>
      </c>
      <c r="I352" s="359">
        <f>SUM(I349:I351)</f>
        <v>0</v>
      </c>
      <c r="J352" s="359">
        <f>SUM(J349:J351)</f>
        <v>0</v>
      </c>
      <c r="K352" s="161"/>
    </row>
    <row r="353" spans="1:11" ht="12.75">
      <c r="A353" s="162"/>
      <c r="B353" s="161"/>
      <c r="C353" s="162"/>
      <c r="D353" s="162"/>
      <c r="E353" s="162"/>
      <c r="F353" s="219"/>
      <c r="G353" s="357"/>
      <c r="H353" s="358"/>
      <c r="I353" s="359"/>
      <c r="J353" s="359"/>
      <c r="K353" s="161"/>
    </row>
    <row r="354" ht="12.75">
      <c r="B354" s="356" t="s">
        <v>330</v>
      </c>
    </row>
    <row r="355" spans="1:11" ht="33.75">
      <c r="A355" s="11" t="s">
        <v>134</v>
      </c>
      <c r="B355" s="11" t="s">
        <v>135</v>
      </c>
      <c r="C355" s="119" t="s">
        <v>136</v>
      </c>
      <c r="D355" s="11" t="s">
        <v>137</v>
      </c>
      <c r="E355" s="293" t="s">
        <v>138</v>
      </c>
      <c r="F355" s="121" t="s">
        <v>139</v>
      </c>
      <c r="G355" s="12" t="s">
        <v>140</v>
      </c>
      <c r="H355" s="71" t="s">
        <v>141</v>
      </c>
      <c r="I355" s="76" t="s">
        <v>142</v>
      </c>
      <c r="J355" s="76" t="s">
        <v>143</v>
      </c>
      <c r="K355" s="93" t="s">
        <v>307</v>
      </c>
    </row>
    <row r="356" spans="1:11" ht="102">
      <c r="A356" s="151">
        <v>1</v>
      </c>
      <c r="B356" s="360" t="s">
        <v>281</v>
      </c>
      <c r="C356" s="151"/>
      <c r="D356" s="361" t="s">
        <v>225</v>
      </c>
      <c r="E356" s="361">
        <v>60</v>
      </c>
      <c r="F356" s="362"/>
      <c r="G356" s="363">
        <v>0.08</v>
      </c>
      <c r="H356" s="364">
        <f>F356*E356</f>
        <v>0</v>
      </c>
      <c r="I356" s="365">
        <f>ROUND((H356*G356),2)</f>
        <v>0</v>
      </c>
      <c r="J356" s="365">
        <f>H356+I356</f>
        <v>0</v>
      </c>
      <c r="K356" s="161"/>
    </row>
    <row r="357" spans="1:11" ht="12.75">
      <c r="A357" s="151">
        <v>2</v>
      </c>
      <c r="B357" s="360" t="s">
        <v>282</v>
      </c>
      <c r="C357" s="151"/>
      <c r="D357" s="151" t="s">
        <v>225</v>
      </c>
      <c r="E357" s="151">
        <v>116</v>
      </c>
      <c r="F357" s="366"/>
      <c r="G357" s="307">
        <v>0.08</v>
      </c>
      <c r="H357" s="315">
        <f>F357*E357</f>
        <v>0</v>
      </c>
      <c r="I357" s="316">
        <f>ROUND((H357*G357),2)</f>
        <v>0</v>
      </c>
      <c r="J357" s="316">
        <f>H357+I357</f>
        <v>0</v>
      </c>
      <c r="K357" s="161"/>
    </row>
    <row r="358" spans="1:11" ht="12.75">
      <c r="A358" s="151">
        <v>3</v>
      </c>
      <c r="B358" s="360" t="s">
        <v>283</v>
      </c>
      <c r="C358" s="151"/>
      <c r="D358" s="151" t="s">
        <v>225</v>
      </c>
      <c r="E358" s="151">
        <v>90</v>
      </c>
      <c r="F358" s="366"/>
      <c r="G358" s="307">
        <v>0.08</v>
      </c>
      <c r="H358" s="315">
        <f>F358*E358</f>
        <v>0</v>
      </c>
      <c r="I358" s="316">
        <f>ROUND((H358*G358),2)</f>
        <v>0</v>
      </c>
      <c r="J358" s="316">
        <f>H358+I358</f>
        <v>0</v>
      </c>
      <c r="K358" s="161"/>
    </row>
    <row r="359" spans="1:11" ht="12.75">
      <c r="A359" s="162"/>
      <c r="B359" s="161"/>
      <c r="C359" s="162"/>
      <c r="D359" s="162"/>
      <c r="E359" s="162"/>
      <c r="F359" s="264" t="s">
        <v>326</v>
      </c>
      <c r="G359" s="355"/>
      <c r="H359" s="309">
        <f>SUM(H356:H358)</f>
        <v>0</v>
      </c>
      <c r="I359" s="310"/>
      <c r="J359" s="310">
        <f>SUM(J356:J358)</f>
        <v>0</v>
      </c>
      <c r="K359" s="161"/>
    </row>
    <row r="360" spans="1:11" ht="12.75">
      <c r="A360" s="162"/>
      <c r="B360" s="161"/>
      <c r="C360" s="162"/>
      <c r="D360" s="162"/>
      <c r="E360" s="162"/>
      <c r="F360" s="219"/>
      <c r="G360" s="357"/>
      <c r="H360" s="358"/>
      <c r="I360" s="359"/>
      <c r="J360" s="359"/>
      <c r="K360" s="161"/>
    </row>
    <row r="361" ht="12.75">
      <c r="B361" s="356" t="s">
        <v>331</v>
      </c>
    </row>
    <row r="362" spans="1:11" ht="33.75">
      <c r="A362" s="11" t="s">
        <v>134</v>
      </c>
      <c r="B362" s="11" t="s">
        <v>135</v>
      </c>
      <c r="C362" s="119" t="s">
        <v>136</v>
      </c>
      <c r="D362" s="11" t="s">
        <v>137</v>
      </c>
      <c r="E362" s="293" t="s">
        <v>138</v>
      </c>
      <c r="F362" s="92" t="s">
        <v>245</v>
      </c>
      <c r="G362" s="12" t="s">
        <v>140</v>
      </c>
      <c r="H362" s="71" t="s">
        <v>141</v>
      </c>
      <c r="I362" s="76" t="s">
        <v>142</v>
      </c>
      <c r="J362" s="76" t="s">
        <v>143</v>
      </c>
      <c r="K362" s="93" t="s">
        <v>307</v>
      </c>
    </row>
    <row r="363" spans="1:10" ht="127.5">
      <c r="A363" s="151">
        <v>1</v>
      </c>
      <c r="B363" s="232" t="s">
        <v>284</v>
      </c>
      <c r="C363" s="151"/>
      <c r="D363" s="361" t="s">
        <v>145</v>
      </c>
      <c r="E363" s="361">
        <v>1255</v>
      </c>
      <c r="F363" s="367"/>
      <c r="G363" s="363">
        <v>0.08</v>
      </c>
      <c r="H363" s="364">
        <f>F363*E363</f>
        <v>0</v>
      </c>
      <c r="I363" s="365">
        <f>ROUND((H363*G363),2)</f>
        <v>0</v>
      </c>
      <c r="J363" s="365">
        <f>H363+I363</f>
        <v>0</v>
      </c>
    </row>
    <row r="364" spans="2:10" ht="12.75">
      <c r="B364" s="87"/>
      <c r="F364" s="264" t="s">
        <v>326</v>
      </c>
      <c r="H364" s="368">
        <f>SUM(H363)</f>
        <v>0</v>
      </c>
      <c r="I364" s="368"/>
      <c r="J364" s="368">
        <f>SUM(J363)</f>
        <v>0</v>
      </c>
    </row>
    <row r="365" ht="12.75">
      <c r="B365" s="87"/>
    </row>
    <row r="366" ht="12.75">
      <c r="B366" s="87"/>
    </row>
    <row r="367" ht="25.5">
      <c r="B367" s="369" t="s">
        <v>312</v>
      </c>
    </row>
    <row r="368" ht="63.75">
      <c r="B368" s="370" t="s">
        <v>251</v>
      </c>
    </row>
    <row r="369" ht="12.75">
      <c r="B369" s="87"/>
    </row>
    <row r="370" ht="12.75">
      <c r="B370" s="85" t="s">
        <v>194</v>
      </c>
    </row>
  </sheetData>
  <mergeCells count="5">
    <mergeCell ref="B302:G302"/>
    <mergeCell ref="F202:G202"/>
    <mergeCell ref="F255:G255"/>
    <mergeCell ref="F277:G277"/>
    <mergeCell ref="B295:B296"/>
  </mergeCells>
  <printOptions/>
  <pageMargins left="0.7874015748031497" right="0.7874015748031497" top="0.3937007874015748" bottom="0.3937007874015748" header="0" footer="0.5118110236220472"/>
  <pageSetup horizontalDpi="600" verticalDpi="600" orientation="landscape" paperSize="9" scale="80" r:id="rId1"/>
  <rowBreaks count="4" manualBreakCount="4">
    <brk id="20" max="10" man="1"/>
    <brk id="216" max="10" man="1"/>
    <brk id="255" max="10" man="1"/>
    <brk id="31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MAR Program</cp:lastModifiedBy>
  <cp:lastPrinted>2012-01-27T10:06:36Z</cp:lastPrinted>
  <dcterms:created xsi:type="dcterms:W3CDTF">2011-12-29T08:05:45Z</dcterms:created>
  <dcterms:modified xsi:type="dcterms:W3CDTF">2012-02-06T07:55:43Z</dcterms:modified>
  <cp:category/>
  <cp:version/>
  <cp:contentType/>
  <cp:contentStatus/>
</cp:coreProperties>
</file>