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60" windowWidth="19320" windowHeight="4530" activeTab="0"/>
  </bookViews>
  <sheets>
    <sheet name="Arkusz1" sheetId="1" r:id="rId1"/>
    <sheet name="Arkusz3" sheetId="2" r:id="rId2"/>
  </sheets>
  <definedNames>
    <definedName name="_xlnm.Print_Area" localSheetId="0">'Arkusz1'!$A$1:$K$79</definedName>
  </definedNames>
  <calcPr fullCalcOnLoad="1"/>
</workbook>
</file>

<file path=xl/sharedStrings.xml><?xml version="1.0" encoding="utf-8"?>
<sst xmlns="http://schemas.openxmlformats.org/spreadsheetml/2006/main" count="214" uniqueCount="79">
  <si>
    <t>Nr katalogowy  /Nazwa jak na fakturze</t>
  </si>
  <si>
    <t>Ilość</t>
  </si>
  <si>
    <t>Razem</t>
  </si>
  <si>
    <t>Wartość w €</t>
  </si>
  <si>
    <t>Lp.</t>
  </si>
  <si>
    <t>opis towaru</t>
  </si>
  <si>
    <t>jm</t>
  </si>
  <si>
    <t>VAT %</t>
  </si>
  <si>
    <t>Wartość netto</t>
  </si>
  <si>
    <t>Wartość VAT</t>
  </si>
  <si>
    <t>Wartość brutto</t>
  </si>
  <si>
    <t>1.</t>
  </si>
  <si>
    <t>szt</t>
  </si>
  <si>
    <t>RAZEM</t>
  </si>
  <si>
    <t>op.</t>
  </si>
  <si>
    <t>cena jednostkowa netto</t>
  </si>
  <si>
    <t>Próbki</t>
  </si>
  <si>
    <t>Próbki w szt.</t>
  </si>
  <si>
    <t>Podsumowanie</t>
  </si>
  <si>
    <t>X</t>
  </si>
  <si>
    <t>2.</t>
  </si>
  <si>
    <t>3.</t>
  </si>
  <si>
    <t>4.</t>
  </si>
  <si>
    <t>5.</t>
  </si>
  <si>
    <t>6.</t>
  </si>
  <si>
    <t>opis wymagań minimalnych z ilością przewidywanego zużycia w okresie jednego roku</t>
  </si>
  <si>
    <t>Zał. nr 5 do SIWZ cenowy</t>
  </si>
  <si>
    <t>Kabel połaczeniowy do czujnika saturacji kompatybilny z monitorem FCM4-05</t>
  </si>
  <si>
    <t>Kabel połaczeniowy do czujnika saturacji kompatybilny z monitorem S/5</t>
  </si>
  <si>
    <t>Czujnik saturacji typu klips na palec. Długość 1m, wielorazowy</t>
  </si>
  <si>
    <t>Czujnik do analizy bispektralnej BIS dla dorosłych</t>
  </si>
  <si>
    <t>Pakiet 2 - akcesoria do monitorowania DASH 3000</t>
  </si>
  <si>
    <t>Kabel do czujników saturacji kompatybilny z NELLCOR, długość 2,9-3,0 m, kompatybilny z monitorem DASH 3000 jaki Zamawiający posiada</t>
  </si>
  <si>
    <t>Czujnik saturacji typ klips na palec kompatybilny z NELLCOR,  kompatybilny z monitorem DASH 3000 jaki Zamawiający posiada</t>
  </si>
  <si>
    <t>Czujnik saturacji typu klips na ucho, kompatybilny z NELLCOR,  kompatybilny z monitorem DASH 3000 jaki Zamawiający posiada</t>
  </si>
  <si>
    <t>Kabel adaptacyjny podwójny do czujników temperatury, kompatybilny z monitorem DASH 3000 jaki Zamawiający posiada</t>
  </si>
  <si>
    <t>Czujnik temperatury na skórę, kompatybilny z monitorem DASH 3000 jaki Zamawiający posiada</t>
  </si>
  <si>
    <t>Kabel połaczeniowy multi Link, trzy odprowadzenia, długość 3,6 m</t>
  </si>
  <si>
    <t>Kabel pacjenta multi Link, zestaw 3 odprowadzeń, długość 74 cm</t>
  </si>
  <si>
    <t>7.</t>
  </si>
  <si>
    <t>8.</t>
  </si>
  <si>
    <t>9.</t>
  </si>
  <si>
    <t>Kabel zbiorczy EKG Multi Link, 5 odprowadzeń, długość 3,6 m, kompatybilny z monitorem DASH 3000</t>
  </si>
  <si>
    <t>Pakiet 3 - Akcesoria do monitorowania GOLDWAY UT7000C</t>
  </si>
  <si>
    <t>Czujnik saturacji typu klips na palec, kompatybilny z monitorem GOLDWAY UT7000C, który zmawiajacy posiada</t>
  </si>
  <si>
    <t>Kabel łaczący do saturacji, kompatybilny z monitorem GOLDWAY UT7000C, który zmawiajacy posiada</t>
  </si>
  <si>
    <t>Kabel do pomiaru ciśnienia krwi, kompatybilny z monitorem GOLDWAY UT7000C, który zmawiajacy posiada</t>
  </si>
  <si>
    <t>Czujnik saturacji typu klips na pięte noworodka, kompatybilny z monitorem GOLDWAY UT7000C, który zmawiajacy posiada</t>
  </si>
  <si>
    <t>Czujnik saturacji typu klips na pięte noworodka, kompatybilny z monitorem Philips MP30</t>
  </si>
  <si>
    <t>zestawy</t>
  </si>
  <si>
    <t>Elektrody 21mm x 32 mm,  z przewodami dla wcześniaków, gniazdo 1,5mm, zestawy po 3 elektrody, kompatybilne z monitorem Philips MP30</t>
  </si>
  <si>
    <t>Czujnik przepływu tlenu, kompatybilny z respiratorem FABIAN, który Zamawiający posiada</t>
  </si>
  <si>
    <t>1 zestaw</t>
  </si>
  <si>
    <t>Zamawiający wymaga w ofercie dokładnych opisów, zdjęć i nr katalogowych oferowanych produktów</t>
  </si>
  <si>
    <t>Uwaga do pakietu nr 1</t>
  </si>
  <si>
    <t>Mankiet wielorazowy do pomiaru ciśnienia krwi z kablem połaczeniowym, kompatybilny z monitorem GOLDWAY UT7000C, który zmawiajacy posiada</t>
  </si>
  <si>
    <t>Zestaw 5 odprowadzeń EKG do kabla połaczeniowego, kompatybilny z monitorem GOLDWAY UT7000C</t>
  </si>
  <si>
    <t>Kabel połaczeniowy do zestawu odprowadzeń EKG, kompatybilny z monitorem GOLDWAY UT 7000C</t>
  </si>
  <si>
    <t>Kabel połaczeniowy do odprowadzeń EKG i monitora Goldway G-40</t>
  </si>
  <si>
    <t>Zestaw 5 odprowadzeń EKG do kabla połaczerniowego kompatybilnego z monitorem Goldway G-40</t>
  </si>
  <si>
    <t>Mankiet do pomiaru ciśnienia krwii z kablem połaczeniowym, kompatybilny z monitorem Goldway G-40</t>
  </si>
  <si>
    <t>Czujnik saturacji typ klips na palec - plastikowy, kompatybilny z monitorem Goldway G-40</t>
  </si>
  <si>
    <t>Kabel połaczeniowy do czulnika saturacji i monitora Goldway G-40</t>
  </si>
  <si>
    <t>Pakiet 5 - Akcesoria do monitorowania monitor PHILIPS MP30</t>
  </si>
  <si>
    <t>Pakiet 4 - Akcesoria do monitorowania GOLDWAY G-40</t>
  </si>
  <si>
    <t>Pakiet 7- Czujnik przepływu tlenu</t>
  </si>
  <si>
    <t>Pakiet 6- Akcesoria do monitora Nellcor 550</t>
  </si>
  <si>
    <t>Kabel łaczacy monitor Nellcor 550 z czujnikiem do saturacji</t>
  </si>
  <si>
    <t>Czujnik do saturacji typ klips na palec, kompatybilny z monitorem Nellcor 550</t>
  </si>
  <si>
    <t>Pakiet 1 - Akcesoria do monitorów FCM-1-05 i S/5</t>
  </si>
  <si>
    <t>Kabel połączeniowy mankietów wielorazowych pomiaru ciśnienia krwii dla dorosłych i monitora, długość 3,6 m, kompatybilny z monitorem FCM-1-05</t>
  </si>
  <si>
    <t>Mankiet wielorazowy dura- cuf standardowy dla dorosłych, 23-35 cm, kompatybilny z monitorem FCM-1-05</t>
  </si>
  <si>
    <t>Mankiet wielorazowy dura- cuf standardowy dla dorosłych, 23-35 cm, kompatybilny z monitorem S/5</t>
  </si>
  <si>
    <t>Zestaw 5 odprowadzeń typ Multi Link, długość 74 cm, kompatybilne z monitorem DASH 3000</t>
  </si>
  <si>
    <t>10.</t>
  </si>
  <si>
    <t>Kabel połaczeniowy mankietu wielorazowego do pomiaru cisnienia krwi dla dorosłych z monitorem S/5, długość 3 m.</t>
  </si>
  <si>
    <t>Mankiet wielorazowy Dura-cuf, standard, 23-35, do monitora DASH 3000</t>
  </si>
  <si>
    <t>Kabel połaczeniowy do pomiaru ciśnienia krwi, długość 3,6 m, do monitora DASH 3000</t>
  </si>
  <si>
    <t>Uwaga do wszystkich pakietów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</si>
</sst>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2" fillId="33" borderId="10" xfId="42" applyNumberFormat="1" applyFont="1" applyFill="1" applyBorder="1" applyAlignment="1" applyProtection="1">
      <alignment horizontal="center" wrapText="1"/>
      <protection/>
    </xf>
    <xf numFmtId="4" fontId="1" fillId="0" borderId="0" xfId="42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52" applyFont="1" applyFill="1" applyBorder="1" applyAlignment="1">
      <alignment wrapText="1"/>
      <protection/>
    </xf>
    <xf numFmtId="0" fontId="2" fillId="33" borderId="1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" fillId="0" borderId="0" xfId="52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1" fillId="0" borderId="0" xfId="42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0" fillId="0" borderId="10" xfId="52" applyFont="1" applyFill="1" applyBorder="1" applyAlignment="1">
      <alignment horizontal="left" vertical="center" wrapText="1"/>
      <protection/>
    </xf>
    <xf numFmtId="4" fontId="2" fillId="0" borderId="0" xfId="42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wrapText="1"/>
      <protection/>
    </xf>
    <xf numFmtId="1" fontId="2" fillId="33" borderId="1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52" applyFont="1" applyFill="1" applyBorder="1" applyAlignment="1">
      <alignment wrapText="1"/>
      <protection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4" fontId="0" fillId="0" borderId="10" xfId="42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4" fontId="4" fillId="0" borderId="10" xfId="42" applyNumberFormat="1" applyFont="1" applyFill="1" applyBorder="1" applyAlignment="1" applyProtection="1">
      <alignment horizontal="center" vertical="center"/>
      <protection/>
    </xf>
    <xf numFmtId="4" fontId="0" fillId="0" borderId="10" xfId="42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42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42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52" applyFont="1" applyFill="1" applyBorder="1" applyAlignment="1">
      <alignment vertical="top" wrapText="1"/>
      <protection/>
    </xf>
    <xf numFmtId="0" fontId="0" fillId="0" borderId="10" xfId="0" applyFont="1" applyBorder="1" applyAlignment="1">
      <alignment wrapText="1"/>
    </xf>
    <xf numFmtId="4" fontId="4" fillId="0" borderId="0" xfId="42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left" vertical="center" wrapText="1"/>
      <protection/>
    </xf>
    <xf numFmtId="9" fontId="4" fillId="0" borderId="0" xfId="0" applyNumberFormat="1" applyFont="1" applyFill="1" applyBorder="1" applyAlignment="1">
      <alignment horizontal="center" vertical="center"/>
    </xf>
    <xf numFmtId="4" fontId="4" fillId="0" borderId="0" xfId="42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0" xfId="42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0" borderId="10" xfId="42" applyNumberFormat="1" applyFont="1" applyFill="1" applyBorder="1" applyAlignment="1" applyProtection="1">
      <alignment horizontal="right" vertical="center"/>
      <protection/>
    </xf>
    <xf numFmtId="4" fontId="4" fillId="0" borderId="10" xfId="42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kiet cewni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SheetLayoutView="100" zoomScalePageLayoutView="0" workbookViewId="0" topLeftCell="A52">
      <selection activeCell="C75" sqref="C75"/>
    </sheetView>
  </sheetViews>
  <sheetFormatPr defaultColWidth="9.140625" defaultRowHeight="12.75"/>
  <cols>
    <col min="1" max="1" width="2.8515625" style="25" customWidth="1"/>
    <col min="2" max="2" width="51.8515625" style="25" customWidth="1"/>
    <col min="3" max="3" width="31.00390625" style="25" customWidth="1"/>
    <col min="4" max="4" width="11.28125" style="25" customWidth="1"/>
    <col min="5" max="5" width="6.7109375" style="68" customWidth="1"/>
    <col min="6" max="6" width="10.00390625" style="26" customWidth="1"/>
    <col min="7" max="7" width="11.28125" style="25" customWidth="1"/>
    <col min="8" max="8" width="11.140625" style="26" customWidth="1"/>
    <col min="9" max="9" width="17.8515625" style="26" customWidth="1"/>
    <col min="10" max="10" width="15.57421875" style="26" customWidth="1"/>
    <col min="11" max="11" width="9.421875" style="27" bestFit="1" customWidth="1"/>
    <col min="12" max="16384" width="9.140625" style="25" customWidth="1"/>
  </cols>
  <sheetData>
    <row r="1" ht="15.75">
      <c r="B1" s="113" t="s">
        <v>26</v>
      </c>
    </row>
    <row r="2" spans="1:2" ht="15.75">
      <c r="A2" s="12"/>
      <c r="B2" s="112" t="s">
        <v>25</v>
      </c>
    </row>
    <row r="3" ht="12.75">
      <c r="A3" s="12"/>
    </row>
    <row r="4" spans="1:11" s="1" customFormat="1" ht="12.75">
      <c r="A4" s="2"/>
      <c r="B4" s="88" t="s">
        <v>69</v>
      </c>
      <c r="C4" s="28"/>
      <c r="D4" s="28"/>
      <c r="E4" s="58"/>
      <c r="F4" s="13"/>
      <c r="G4" s="5"/>
      <c r="H4" s="16"/>
      <c r="I4" s="18"/>
      <c r="J4" s="16"/>
      <c r="K4" s="20"/>
    </row>
    <row r="5" spans="1:11" s="1" customFormat="1" ht="35.25" customHeight="1">
      <c r="A5" s="7" t="s">
        <v>4</v>
      </c>
      <c r="B5" s="14" t="s">
        <v>5</v>
      </c>
      <c r="C5" s="43" t="s">
        <v>0</v>
      </c>
      <c r="D5" s="7" t="s">
        <v>6</v>
      </c>
      <c r="E5" s="73" t="s">
        <v>1</v>
      </c>
      <c r="F5" s="39" t="s">
        <v>15</v>
      </c>
      <c r="G5" s="8" t="s">
        <v>7</v>
      </c>
      <c r="H5" s="17" t="s">
        <v>8</v>
      </c>
      <c r="I5" s="19" t="s">
        <v>9</v>
      </c>
      <c r="J5" s="19" t="s">
        <v>10</v>
      </c>
      <c r="K5" s="31" t="s">
        <v>16</v>
      </c>
    </row>
    <row r="6" spans="1:11" s="1" customFormat="1" ht="27.75" customHeight="1">
      <c r="A6" s="32" t="s">
        <v>11</v>
      </c>
      <c r="B6" s="114" t="s">
        <v>27</v>
      </c>
      <c r="C6" s="33"/>
      <c r="D6" s="94" t="s">
        <v>12</v>
      </c>
      <c r="E6" s="106">
        <v>5</v>
      </c>
      <c r="F6" s="91"/>
      <c r="G6" s="95">
        <v>0.08</v>
      </c>
      <c r="H6" s="96">
        <f>E6*F6</f>
        <v>0</v>
      </c>
      <c r="I6" s="97">
        <f>H6*G6</f>
        <v>0</v>
      </c>
      <c r="J6" s="97">
        <f>H6+I6</f>
        <v>0</v>
      </c>
      <c r="K6" s="83" t="s">
        <v>19</v>
      </c>
    </row>
    <row r="7" spans="1:11" s="1" customFormat="1" ht="61.5" customHeight="1">
      <c r="A7" s="32" t="s">
        <v>20</v>
      </c>
      <c r="B7" s="114" t="s">
        <v>28</v>
      </c>
      <c r="C7" s="33"/>
      <c r="D7" s="94" t="s">
        <v>12</v>
      </c>
      <c r="E7" s="106">
        <v>3</v>
      </c>
      <c r="F7" s="91"/>
      <c r="G7" s="95">
        <v>0.08</v>
      </c>
      <c r="H7" s="96">
        <f aca="true" t="shared" si="0" ref="H7:H15">E7*F7</f>
        <v>0</v>
      </c>
      <c r="I7" s="97">
        <f aca="true" t="shared" si="1" ref="I7:I15">H7*G7</f>
        <v>0</v>
      </c>
      <c r="J7" s="97">
        <f aca="true" t="shared" si="2" ref="J7:J15">H7+I7</f>
        <v>0</v>
      </c>
      <c r="K7" s="83" t="s">
        <v>19</v>
      </c>
    </row>
    <row r="8" spans="1:11" s="1" customFormat="1" ht="61.5" customHeight="1">
      <c r="A8" s="32" t="s">
        <v>21</v>
      </c>
      <c r="B8" s="114" t="s">
        <v>29</v>
      </c>
      <c r="C8" s="33"/>
      <c r="D8" s="94" t="s">
        <v>12</v>
      </c>
      <c r="E8" s="106">
        <v>5</v>
      </c>
      <c r="F8" s="91"/>
      <c r="G8" s="95">
        <v>0.08</v>
      </c>
      <c r="H8" s="96">
        <f t="shared" si="0"/>
        <v>0</v>
      </c>
      <c r="I8" s="97">
        <f t="shared" si="1"/>
        <v>0</v>
      </c>
      <c r="J8" s="97">
        <f t="shared" si="2"/>
        <v>0</v>
      </c>
      <c r="K8" s="83" t="s">
        <v>19</v>
      </c>
    </row>
    <row r="9" spans="1:11" s="1" customFormat="1" ht="61.5" customHeight="1">
      <c r="A9" s="32" t="s">
        <v>22</v>
      </c>
      <c r="B9" s="114" t="s">
        <v>30</v>
      </c>
      <c r="C9" s="33"/>
      <c r="D9" s="94" t="s">
        <v>12</v>
      </c>
      <c r="E9" s="106">
        <v>25</v>
      </c>
      <c r="F9" s="91"/>
      <c r="G9" s="95">
        <v>0.08</v>
      </c>
      <c r="H9" s="96">
        <f t="shared" si="0"/>
        <v>0</v>
      </c>
      <c r="I9" s="97">
        <f t="shared" si="1"/>
        <v>0</v>
      </c>
      <c r="J9" s="97">
        <f t="shared" si="2"/>
        <v>0</v>
      </c>
      <c r="K9" s="83" t="s">
        <v>19</v>
      </c>
    </row>
    <row r="10" spans="1:11" s="1" customFormat="1" ht="61.5" customHeight="1">
      <c r="A10" s="32" t="s">
        <v>23</v>
      </c>
      <c r="B10" s="114" t="s">
        <v>37</v>
      </c>
      <c r="C10" s="33"/>
      <c r="D10" s="94" t="s">
        <v>12</v>
      </c>
      <c r="E10" s="106">
        <v>2</v>
      </c>
      <c r="F10" s="91"/>
      <c r="G10" s="95">
        <v>0.08</v>
      </c>
      <c r="H10" s="96">
        <f t="shared" si="0"/>
        <v>0</v>
      </c>
      <c r="I10" s="97">
        <f t="shared" si="1"/>
        <v>0</v>
      </c>
      <c r="J10" s="97">
        <f t="shared" si="2"/>
        <v>0</v>
      </c>
      <c r="K10" s="83" t="s">
        <v>19</v>
      </c>
    </row>
    <row r="11" spans="1:11" s="1" customFormat="1" ht="61.5" customHeight="1">
      <c r="A11" s="32" t="s">
        <v>24</v>
      </c>
      <c r="B11" s="114" t="s">
        <v>38</v>
      </c>
      <c r="C11" s="33"/>
      <c r="D11" s="94" t="s">
        <v>12</v>
      </c>
      <c r="E11" s="106">
        <v>2</v>
      </c>
      <c r="F11" s="91"/>
      <c r="G11" s="95">
        <v>0.08</v>
      </c>
      <c r="H11" s="96">
        <f t="shared" si="0"/>
        <v>0</v>
      </c>
      <c r="I11" s="97">
        <f t="shared" si="1"/>
        <v>0</v>
      </c>
      <c r="J11" s="97">
        <f t="shared" si="2"/>
        <v>0</v>
      </c>
      <c r="K11" s="83" t="s">
        <v>19</v>
      </c>
    </row>
    <row r="12" spans="1:11" s="1" customFormat="1" ht="61.5" customHeight="1">
      <c r="A12" s="32" t="s">
        <v>39</v>
      </c>
      <c r="B12" s="114" t="s">
        <v>70</v>
      </c>
      <c r="C12" s="33"/>
      <c r="D12" s="94" t="s">
        <v>12</v>
      </c>
      <c r="E12" s="106">
        <v>10</v>
      </c>
      <c r="F12" s="91"/>
      <c r="G12" s="95">
        <v>0.08</v>
      </c>
      <c r="H12" s="96">
        <f t="shared" si="0"/>
        <v>0</v>
      </c>
      <c r="I12" s="97">
        <f t="shared" si="1"/>
        <v>0</v>
      </c>
      <c r="J12" s="97">
        <f t="shared" si="2"/>
        <v>0</v>
      </c>
      <c r="K12" s="83" t="s">
        <v>19</v>
      </c>
    </row>
    <row r="13" spans="1:11" s="1" customFormat="1" ht="61.5" customHeight="1">
      <c r="A13" s="32" t="s">
        <v>40</v>
      </c>
      <c r="B13" s="114" t="s">
        <v>71</v>
      </c>
      <c r="C13" s="33"/>
      <c r="D13" s="94" t="s">
        <v>12</v>
      </c>
      <c r="E13" s="106">
        <v>7</v>
      </c>
      <c r="F13" s="91"/>
      <c r="G13" s="95">
        <v>0.08</v>
      </c>
      <c r="H13" s="96">
        <f t="shared" si="0"/>
        <v>0</v>
      </c>
      <c r="I13" s="97">
        <f t="shared" si="1"/>
        <v>0</v>
      </c>
      <c r="J13" s="97">
        <f t="shared" si="2"/>
        <v>0</v>
      </c>
      <c r="K13" s="83" t="s">
        <v>19</v>
      </c>
    </row>
    <row r="14" spans="1:11" s="1" customFormat="1" ht="61.5" customHeight="1">
      <c r="A14" s="32" t="s">
        <v>41</v>
      </c>
      <c r="B14" s="114" t="s">
        <v>72</v>
      </c>
      <c r="C14" s="33"/>
      <c r="D14" s="94" t="s">
        <v>12</v>
      </c>
      <c r="E14" s="106">
        <v>3</v>
      </c>
      <c r="F14" s="91"/>
      <c r="G14" s="95">
        <v>0.08</v>
      </c>
      <c r="H14" s="96">
        <f t="shared" si="0"/>
        <v>0</v>
      </c>
      <c r="I14" s="97">
        <f t="shared" si="1"/>
        <v>0</v>
      </c>
      <c r="J14" s="97">
        <f t="shared" si="2"/>
        <v>0</v>
      </c>
      <c r="K14" s="83" t="s">
        <v>19</v>
      </c>
    </row>
    <row r="15" spans="1:11" s="1" customFormat="1" ht="61.5" customHeight="1">
      <c r="A15" s="32" t="s">
        <v>74</v>
      </c>
      <c r="B15" s="114" t="s">
        <v>75</v>
      </c>
      <c r="C15" s="33"/>
      <c r="D15" s="94" t="s">
        <v>12</v>
      </c>
      <c r="E15" s="106">
        <v>2</v>
      </c>
      <c r="F15" s="91"/>
      <c r="G15" s="95">
        <v>0.08</v>
      </c>
      <c r="H15" s="96">
        <f t="shared" si="0"/>
        <v>0</v>
      </c>
      <c r="I15" s="97">
        <f t="shared" si="1"/>
        <v>0</v>
      </c>
      <c r="J15" s="97">
        <f t="shared" si="2"/>
        <v>0</v>
      </c>
      <c r="K15" s="83"/>
    </row>
    <row r="16" spans="1:11" s="1" customFormat="1" ht="12.75">
      <c r="A16" s="2"/>
      <c r="B16" s="34"/>
      <c r="C16" s="35"/>
      <c r="D16" s="102"/>
      <c r="E16" s="90"/>
      <c r="F16" s="103" t="s">
        <v>13</v>
      </c>
      <c r="G16" s="103"/>
      <c r="H16" s="110">
        <f>SUM(H6:H15)</f>
        <v>0</v>
      </c>
      <c r="I16" s="75">
        <f>SUM(I6:I15)</f>
        <v>0</v>
      </c>
      <c r="J16" s="75">
        <f>SUM(J6:J15)</f>
        <v>0</v>
      </c>
      <c r="K16" s="24"/>
    </row>
    <row r="17" spans="1:11" s="1" customFormat="1" ht="12.75">
      <c r="A17" s="119"/>
      <c r="B17" s="120" t="s">
        <v>54</v>
      </c>
      <c r="C17" s="35"/>
      <c r="D17" s="102"/>
      <c r="E17" s="90"/>
      <c r="F17" s="103"/>
      <c r="G17" s="103"/>
      <c r="H17" s="116"/>
      <c r="I17" s="117"/>
      <c r="J17" s="117"/>
      <c r="K17" s="20"/>
    </row>
    <row r="18" spans="1:11" s="1" customFormat="1" ht="25.5">
      <c r="A18" s="121"/>
      <c r="B18" s="120" t="s">
        <v>53</v>
      </c>
      <c r="C18" s="35"/>
      <c r="D18" s="102"/>
      <c r="E18" s="90"/>
      <c r="F18" s="103"/>
      <c r="G18" s="103"/>
      <c r="H18" s="116"/>
      <c r="I18" s="117"/>
      <c r="J18" s="117"/>
      <c r="K18" s="20"/>
    </row>
    <row r="19" spans="1:11" s="1" customFormat="1" ht="12.75">
      <c r="A19" s="2"/>
      <c r="B19" s="34"/>
      <c r="C19" s="35"/>
      <c r="D19" s="102"/>
      <c r="E19" s="90"/>
      <c r="F19" s="103"/>
      <c r="G19" s="103"/>
      <c r="H19" s="116"/>
      <c r="I19" s="117"/>
      <c r="J19" s="117"/>
      <c r="K19" s="20"/>
    </row>
    <row r="20" spans="1:11" s="1" customFormat="1" ht="12.75">
      <c r="A20" s="2"/>
      <c r="B20" s="34"/>
      <c r="C20" s="35"/>
      <c r="D20" s="102"/>
      <c r="E20" s="90"/>
      <c r="F20" s="103"/>
      <c r="G20" s="103"/>
      <c r="H20" s="116"/>
      <c r="I20" s="117"/>
      <c r="J20" s="117"/>
      <c r="K20" s="20"/>
    </row>
    <row r="21" spans="1:11" s="1" customFormat="1" ht="12.75">
      <c r="A21" s="2"/>
      <c r="B21" s="34"/>
      <c r="C21" s="35"/>
      <c r="D21" s="102"/>
      <c r="E21" s="90"/>
      <c r="F21" s="103"/>
      <c r="G21" s="103"/>
      <c r="H21" s="116"/>
      <c r="I21" s="117"/>
      <c r="J21" s="117"/>
      <c r="K21" s="20"/>
    </row>
    <row r="22" spans="1:11" s="1" customFormat="1" ht="12.75">
      <c r="A22" s="2"/>
      <c r="B22" s="89" t="s">
        <v>31</v>
      </c>
      <c r="C22" s="2"/>
      <c r="D22" s="2"/>
      <c r="E22" s="69"/>
      <c r="F22" s="13"/>
      <c r="G22" s="5"/>
      <c r="H22" s="16"/>
      <c r="I22" s="18"/>
      <c r="J22" s="16"/>
      <c r="K22" s="20"/>
    </row>
    <row r="23" spans="1:11" s="1" customFormat="1" ht="31.5" customHeight="1">
      <c r="A23" s="7" t="s">
        <v>4</v>
      </c>
      <c r="B23" s="14" t="s">
        <v>5</v>
      </c>
      <c r="C23" s="43" t="s">
        <v>0</v>
      </c>
      <c r="D23" s="7" t="s">
        <v>6</v>
      </c>
      <c r="E23" s="73" t="s">
        <v>1</v>
      </c>
      <c r="F23" s="39" t="s">
        <v>15</v>
      </c>
      <c r="G23" s="8" t="s">
        <v>7</v>
      </c>
      <c r="H23" s="17" t="s">
        <v>8</v>
      </c>
      <c r="I23" s="19" t="s">
        <v>9</v>
      </c>
      <c r="J23" s="19" t="s">
        <v>10</v>
      </c>
      <c r="K23" s="31" t="s">
        <v>16</v>
      </c>
    </row>
    <row r="24" spans="1:11" s="1" customFormat="1" ht="38.25">
      <c r="A24" s="64">
        <v>1</v>
      </c>
      <c r="B24" s="115" t="s">
        <v>32</v>
      </c>
      <c r="C24" s="36"/>
      <c r="D24" s="94" t="s">
        <v>12</v>
      </c>
      <c r="E24" s="106">
        <v>7</v>
      </c>
      <c r="F24" s="144"/>
      <c r="G24" s="95">
        <v>0.08</v>
      </c>
      <c r="H24" s="140">
        <f aca="true" t="shared" si="3" ref="H24:H29">E24*F24</f>
        <v>0</v>
      </c>
      <c r="I24" s="97">
        <f aca="true" t="shared" si="4" ref="I24:I29">H24*G24</f>
        <v>0</v>
      </c>
      <c r="J24" s="142">
        <f aca="true" t="shared" si="5" ref="J24:J29">H24+I24</f>
        <v>0</v>
      </c>
      <c r="K24" s="83" t="s">
        <v>19</v>
      </c>
    </row>
    <row r="25" spans="1:11" s="1" customFormat="1" ht="38.25">
      <c r="A25" s="64">
        <v>2</v>
      </c>
      <c r="B25" s="115" t="s">
        <v>33</v>
      </c>
      <c r="C25" s="36"/>
      <c r="D25" s="94" t="s">
        <v>12</v>
      </c>
      <c r="E25" s="106">
        <v>5</v>
      </c>
      <c r="F25" s="144"/>
      <c r="G25" s="95">
        <v>0.08</v>
      </c>
      <c r="H25" s="140">
        <f t="shared" si="3"/>
        <v>0</v>
      </c>
      <c r="I25" s="97">
        <f t="shared" si="4"/>
        <v>0</v>
      </c>
      <c r="J25" s="142">
        <f t="shared" si="5"/>
        <v>0</v>
      </c>
      <c r="K25" s="83" t="s">
        <v>19</v>
      </c>
    </row>
    <row r="26" spans="1:11" s="1" customFormat="1" ht="38.25">
      <c r="A26" s="32">
        <v>3</v>
      </c>
      <c r="B26" s="115" t="s">
        <v>34</v>
      </c>
      <c r="C26" s="36"/>
      <c r="D26" s="94" t="s">
        <v>12</v>
      </c>
      <c r="E26" s="106">
        <v>7</v>
      </c>
      <c r="F26" s="144"/>
      <c r="G26" s="95">
        <v>0.08</v>
      </c>
      <c r="H26" s="140">
        <f t="shared" si="3"/>
        <v>0</v>
      </c>
      <c r="I26" s="97">
        <f t="shared" si="4"/>
        <v>0</v>
      </c>
      <c r="J26" s="142">
        <f t="shared" si="5"/>
        <v>0</v>
      </c>
      <c r="K26" s="83" t="s">
        <v>19</v>
      </c>
    </row>
    <row r="27" spans="1:11" s="1" customFormat="1" ht="38.25">
      <c r="A27" s="32">
        <v>4</v>
      </c>
      <c r="B27" s="115" t="s">
        <v>35</v>
      </c>
      <c r="C27" s="36"/>
      <c r="D27" s="94" t="s">
        <v>12</v>
      </c>
      <c r="E27" s="106">
        <v>3</v>
      </c>
      <c r="F27" s="144"/>
      <c r="G27" s="95">
        <v>0.08</v>
      </c>
      <c r="H27" s="140">
        <f t="shared" si="3"/>
        <v>0</v>
      </c>
      <c r="I27" s="97">
        <f t="shared" si="4"/>
        <v>0</v>
      </c>
      <c r="J27" s="142">
        <f t="shared" si="5"/>
        <v>0</v>
      </c>
      <c r="K27" s="83" t="s">
        <v>19</v>
      </c>
    </row>
    <row r="28" spans="1:11" s="1" customFormat="1" ht="25.5">
      <c r="A28" s="32">
        <v>5</v>
      </c>
      <c r="B28" s="115" t="s">
        <v>36</v>
      </c>
      <c r="C28" s="36"/>
      <c r="D28" s="94" t="s">
        <v>12</v>
      </c>
      <c r="E28" s="106">
        <v>3</v>
      </c>
      <c r="F28" s="144"/>
      <c r="G28" s="95">
        <v>0.08</v>
      </c>
      <c r="H28" s="140">
        <f t="shared" si="3"/>
        <v>0</v>
      </c>
      <c r="I28" s="97">
        <f t="shared" si="4"/>
        <v>0</v>
      </c>
      <c r="J28" s="142">
        <f t="shared" si="5"/>
        <v>0</v>
      </c>
      <c r="K28" s="83" t="s">
        <v>19</v>
      </c>
    </row>
    <row r="29" spans="1:11" s="1" customFormat="1" ht="25.5">
      <c r="A29" s="32">
        <v>6</v>
      </c>
      <c r="B29" s="114" t="s">
        <v>42</v>
      </c>
      <c r="C29" s="33"/>
      <c r="D29" s="94" t="s">
        <v>12</v>
      </c>
      <c r="E29" s="106">
        <v>5</v>
      </c>
      <c r="F29" s="91"/>
      <c r="G29" s="95">
        <v>0.08</v>
      </c>
      <c r="H29" s="140">
        <f t="shared" si="3"/>
        <v>0</v>
      </c>
      <c r="I29" s="97">
        <f t="shared" si="4"/>
        <v>0</v>
      </c>
      <c r="J29" s="142">
        <f t="shared" si="5"/>
        <v>0</v>
      </c>
      <c r="K29" s="83" t="s">
        <v>19</v>
      </c>
    </row>
    <row r="30" spans="1:11" s="1" customFormat="1" ht="25.5">
      <c r="A30" s="32">
        <v>7</v>
      </c>
      <c r="B30" s="114" t="s">
        <v>73</v>
      </c>
      <c r="C30" s="33"/>
      <c r="D30" s="94" t="s">
        <v>12</v>
      </c>
      <c r="E30" s="106">
        <v>5</v>
      </c>
      <c r="F30" s="91"/>
      <c r="G30" s="95">
        <v>0.08</v>
      </c>
      <c r="H30" s="140">
        <f>E30*F30</f>
        <v>0</v>
      </c>
      <c r="I30" s="97">
        <f>H30*G30</f>
        <v>0</v>
      </c>
      <c r="J30" s="142">
        <f>H30+I30</f>
        <v>0</v>
      </c>
      <c r="K30" s="83" t="s">
        <v>19</v>
      </c>
    </row>
    <row r="31" spans="1:11" s="1" customFormat="1" ht="25.5">
      <c r="A31" s="32">
        <v>8</v>
      </c>
      <c r="B31" s="114" t="s">
        <v>76</v>
      </c>
      <c r="C31" s="33"/>
      <c r="D31" s="94" t="s">
        <v>12</v>
      </c>
      <c r="E31" s="106">
        <v>10</v>
      </c>
      <c r="F31" s="91"/>
      <c r="G31" s="95">
        <v>0.08</v>
      </c>
      <c r="H31" s="140">
        <f>E31*F31</f>
        <v>0</v>
      </c>
      <c r="I31" s="97">
        <f>H31*G31</f>
        <v>0</v>
      </c>
      <c r="J31" s="142">
        <f>H31+I31</f>
        <v>0</v>
      </c>
      <c r="K31" s="83"/>
    </row>
    <row r="32" spans="1:11" s="1" customFormat="1" ht="25.5">
      <c r="A32" s="32">
        <v>9</v>
      </c>
      <c r="B32" s="114" t="s">
        <v>77</v>
      </c>
      <c r="C32" s="33"/>
      <c r="D32" s="94" t="s">
        <v>12</v>
      </c>
      <c r="E32" s="106">
        <v>5</v>
      </c>
      <c r="F32" s="91"/>
      <c r="G32" s="95">
        <v>0.08</v>
      </c>
      <c r="H32" s="140">
        <f>E32*F32</f>
        <v>0</v>
      </c>
      <c r="I32" s="97">
        <f>H32*G32</f>
        <v>0</v>
      </c>
      <c r="J32" s="142">
        <f>H32+I32</f>
        <v>0</v>
      </c>
      <c r="K32" s="83"/>
    </row>
    <row r="33" spans="6:11" ht="12.75">
      <c r="F33" s="108" t="s">
        <v>13</v>
      </c>
      <c r="G33" s="103"/>
      <c r="H33" s="141">
        <f>SUM(H24:H32)</f>
        <v>0</v>
      </c>
      <c r="I33" s="75">
        <f>SUM(I24:I32)</f>
        <v>0</v>
      </c>
      <c r="J33" s="143">
        <f>SUM(J24:J32)</f>
        <v>0</v>
      </c>
      <c r="K33" s="41"/>
    </row>
    <row r="34" spans="6:11" ht="12.75">
      <c r="F34" s="9"/>
      <c r="G34" s="9"/>
      <c r="H34" s="66"/>
      <c r="I34" s="67"/>
      <c r="J34" s="67"/>
      <c r="K34" s="42"/>
    </row>
    <row r="35" spans="1:11" ht="25.5">
      <c r="A35" s="2"/>
      <c r="B35" s="89" t="s">
        <v>43</v>
      </c>
      <c r="C35" s="37"/>
      <c r="D35" s="37"/>
      <c r="E35" s="70"/>
      <c r="F35" s="13"/>
      <c r="G35" s="5"/>
      <c r="H35" s="16"/>
      <c r="I35" s="18"/>
      <c r="J35" s="16"/>
      <c r="K35" s="35"/>
    </row>
    <row r="36" spans="1:11" ht="33.75">
      <c r="A36" s="29" t="s">
        <v>4</v>
      </c>
      <c r="B36" s="38" t="s">
        <v>5</v>
      </c>
      <c r="C36" s="43" t="s">
        <v>0</v>
      </c>
      <c r="D36" s="7" t="s">
        <v>6</v>
      </c>
      <c r="E36" s="73" t="s">
        <v>1</v>
      </c>
      <c r="F36" s="39" t="s">
        <v>15</v>
      </c>
      <c r="G36" s="30" t="s">
        <v>7</v>
      </c>
      <c r="H36" s="40" t="s">
        <v>8</v>
      </c>
      <c r="I36" s="39" t="s">
        <v>9</v>
      </c>
      <c r="J36" s="39" t="s">
        <v>10</v>
      </c>
      <c r="K36" s="31" t="s">
        <v>16</v>
      </c>
    </row>
    <row r="37" spans="1:11" ht="38.25">
      <c r="A37" s="118">
        <v>1</v>
      </c>
      <c r="B37" s="65" t="s">
        <v>44</v>
      </c>
      <c r="C37" s="72"/>
      <c r="D37" s="94" t="s">
        <v>12</v>
      </c>
      <c r="E37" s="106">
        <v>5</v>
      </c>
      <c r="F37" s="111"/>
      <c r="G37" s="95">
        <v>0.08</v>
      </c>
      <c r="H37" s="96">
        <f aca="true" t="shared" si="6" ref="H37:H43">E37*F37</f>
        <v>0</v>
      </c>
      <c r="I37" s="97">
        <f aca="true" t="shared" si="7" ref="I37:I43">H37*G37</f>
        <v>0</v>
      </c>
      <c r="J37" s="97">
        <f aca="true" t="shared" si="8" ref="J37:J43">H37+I37</f>
        <v>0</v>
      </c>
      <c r="K37" s="83" t="s">
        <v>19</v>
      </c>
    </row>
    <row r="38" spans="1:11" ht="38.25">
      <c r="A38" s="118">
        <v>2</v>
      </c>
      <c r="B38" s="65" t="s">
        <v>47</v>
      </c>
      <c r="C38" s="72"/>
      <c r="D38" s="94" t="s">
        <v>12</v>
      </c>
      <c r="E38" s="106">
        <v>10</v>
      </c>
      <c r="F38" s="111"/>
      <c r="G38" s="95">
        <v>0.08</v>
      </c>
      <c r="H38" s="96">
        <f t="shared" si="6"/>
        <v>0</v>
      </c>
      <c r="I38" s="97">
        <f t="shared" si="7"/>
        <v>0</v>
      </c>
      <c r="J38" s="97">
        <f t="shared" si="8"/>
        <v>0</v>
      </c>
      <c r="K38" s="83" t="s">
        <v>19</v>
      </c>
    </row>
    <row r="39" spans="1:11" ht="25.5">
      <c r="A39" s="118">
        <v>3</v>
      </c>
      <c r="B39" s="65" t="s">
        <v>45</v>
      </c>
      <c r="C39" s="72"/>
      <c r="D39" s="94" t="s">
        <v>12</v>
      </c>
      <c r="E39" s="106">
        <v>3</v>
      </c>
      <c r="F39" s="111"/>
      <c r="G39" s="95">
        <v>0.08</v>
      </c>
      <c r="H39" s="96">
        <f t="shared" si="6"/>
        <v>0</v>
      </c>
      <c r="I39" s="97">
        <f t="shared" si="7"/>
        <v>0</v>
      </c>
      <c r="J39" s="97">
        <f t="shared" si="8"/>
        <v>0</v>
      </c>
      <c r="K39" s="83" t="s">
        <v>19</v>
      </c>
    </row>
    <row r="40" spans="1:11" ht="38.25">
      <c r="A40" s="118">
        <v>4</v>
      </c>
      <c r="B40" s="65" t="s">
        <v>55</v>
      </c>
      <c r="C40" s="72"/>
      <c r="D40" s="94" t="s">
        <v>12</v>
      </c>
      <c r="E40" s="106">
        <f>4+3</f>
        <v>7</v>
      </c>
      <c r="F40" s="111"/>
      <c r="G40" s="95">
        <v>0.08</v>
      </c>
      <c r="H40" s="96">
        <f t="shared" si="6"/>
        <v>0</v>
      </c>
      <c r="I40" s="97">
        <f t="shared" si="7"/>
        <v>0</v>
      </c>
      <c r="J40" s="97">
        <f t="shared" si="8"/>
        <v>0</v>
      </c>
      <c r="K40" s="83" t="s">
        <v>19</v>
      </c>
    </row>
    <row r="41" spans="1:11" ht="25.5">
      <c r="A41" s="118">
        <v>5</v>
      </c>
      <c r="B41" s="41" t="s">
        <v>46</v>
      </c>
      <c r="C41" s="72"/>
      <c r="D41" s="94" t="s">
        <v>12</v>
      </c>
      <c r="E41" s="106">
        <v>1</v>
      </c>
      <c r="F41" s="111"/>
      <c r="G41" s="95">
        <v>0.08</v>
      </c>
      <c r="H41" s="96">
        <f t="shared" si="6"/>
        <v>0</v>
      </c>
      <c r="I41" s="97">
        <f t="shared" si="7"/>
        <v>0</v>
      </c>
      <c r="J41" s="97">
        <f t="shared" si="8"/>
        <v>0</v>
      </c>
      <c r="K41" s="83" t="s">
        <v>19</v>
      </c>
    </row>
    <row r="42" spans="1:11" ht="25.5">
      <c r="A42" s="10">
        <v>6</v>
      </c>
      <c r="B42" s="41" t="s">
        <v>56</v>
      </c>
      <c r="C42" s="72"/>
      <c r="D42" s="94" t="s">
        <v>12</v>
      </c>
      <c r="E42" s="106">
        <v>6</v>
      </c>
      <c r="F42" s="111"/>
      <c r="G42" s="95">
        <v>0.08</v>
      </c>
      <c r="H42" s="96">
        <f t="shared" si="6"/>
        <v>0</v>
      </c>
      <c r="I42" s="97">
        <f t="shared" si="7"/>
        <v>0</v>
      </c>
      <c r="J42" s="97">
        <f t="shared" si="8"/>
        <v>0</v>
      </c>
      <c r="K42" s="127"/>
    </row>
    <row r="43" spans="1:11" ht="25.5">
      <c r="A43" s="10">
        <v>7</v>
      </c>
      <c r="B43" s="41" t="s">
        <v>57</v>
      </c>
      <c r="C43" s="72"/>
      <c r="D43" s="94" t="s">
        <v>12</v>
      </c>
      <c r="E43" s="106">
        <v>2</v>
      </c>
      <c r="F43" s="111"/>
      <c r="G43" s="95">
        <v>0.08</v>
      </c>
      <c r="H43" s="96">
        <f t="shared" si="6"/>
        <v>0</v>
      </c>
      <c r="I43" s="97">
        <f t="shared" si="7"/>
        <v>0</v>
      </c>
      <c r="J43" s="97">
        <f t="shared" si="8"/>
        <v>0</v>
      </c>
      <c r="K43" s="127"/>
    </row>
    <row r="44" spans="2:11" ht="12.75">
      <c r="B44" s="27"/>
      <c r="F44" s="108" t="s">
        <v>13</v>
      </c>
      <c r="G44" s="103"/>
      <c r="H44" s="110">
        <f>SUM(H37:H43)</f>
        <v>0</v>
      </c>
      <c r="I44" s="75">
        <f>SUM(I37:I43)</f>
        <v>0</v>
      </c>
      <c r="J44" s="75">
        <f>SUM(J37:J43)</f>
        <v>0</v>
      </c>
      <c r="K44" s="42"/>
    </row>
    <row r="45" spans="2:11" ht="12.75">
      <c r="B45" s="27"/>
      <c r="F45" s="103"/>
      <c r="G45" s="103"/>
      <c r="H45" s="116"/>
      <c r="I45" s="117"/>
      <c r="J45" s="117"/>
      <c r="K45" s="42"/>
    </row>
    <row r="46" spans="1:11" ht="25.5">
      <c r="A46" s="2"/>
      <c r="B46" s="89" t="s">
        <v>64</v>
      </c>
      <c r="C46" s="37"/>
      <c r="D46" s="37"/>
      <c r="E46" s="70"/>
      <c r="F46" s="13"/>
      <c r="G46" s="5"/>
      <c r="H46" s="16"/>
      <c r="I46" s="18"/>
      <c r="J46" s="16"/>
      <c r="K46" s="35"/>
    </row>
    <row r="47" spans="1:11" ht="33.75">
      <c r="A47" s="29" t="s">
        <v>4</v>
      </c>
      <c r="B47" s="38" t="s">
        <v>5</v>
      </c>
      <c r="C47" s="43" t="s">
        <v>0</v>
      </c>
      <c r="D47" s="7" t="s">
        <v>6</v>
      </c>
      <c r="E47" s="73" t="s">
        <v>1</v>
      </c>
      <c r="F47" s="39" t="s">
        <v>15</v>
      </c>
      <c r="G47" s="30" t="s">
        <v>7</v>
      </c>
      <c r="H47" s="40" t="s">
        <v>8</v>
      </c>
      <c r="I47" s="39" t="s">
        <v>9</v>
      </c>
      <c r="J47" s="39" t="s">
        <v>10</v>
      </c>
      <c r="K47" s="31" t="s">
        <v>16</v>
      </c>
    </row>
    <row r="48" spans="1:11" ht="25.5">
      <c r="A48" s="118">
        <v>1</v>
      </c>
      <c r="B48" s="65" t="s">
        <v>58</v>
      </c>
      <c r="C48" s="72"/>
      <c r="D48" s="94" t="s">
        <v>12</v>
      </c>
      <c r="E48" s="106">
        <v>1</v>
      </c>
      <c r="F48" s="111"/>
      <c r="G48" s="95">
        <v>0.08</v>
      </c>
      <c r="H48" s="96">
        <f>E48*F48</f>
        <v>0</v>
      </c>
      <c r="I48" s="97">
        <f>H48*G48</f>
        <v>0</v>
      </c>
      <c r="J48" s="97">
        <f>H48+I48</f>
        <v>0</v>
      </c>
      <c r="K48" s="83" t="s">
        <v>19</v>
      </c>
    </row>
    <row r="49" spans="1:11" ht="25.5">
      <c r="A49" s="118">
        <v>2</v>
      </c>
      <c r="B49" s="65" t="s">
        <v>59</v>
      </c>
      <c r="C49" s="72"/>
      <c r="D49" s="94" t="s">
        <v>12</v>
      </c>
      <c r="E49" s="106">
        <v>2</v>
      </c>
      <c r="F49" s="111"/>
      <c r="G49" s="95">
        <v>0.08</v>
      </c>
      <c r="H49" s="96">
        <f>E49*F49</f>
        <v>0</v>
      </c>
      <c r="I49" s="97">
        <f>H49*G49</f>
        <v>0</v>
      </c>
      <c r="J49" s="97">
        <f>H49+I49</f>
        <v>0</v>
      </c>
      <c r="K49" s="83" t="s">
        <v>19</v>
      </c>
    </row>
    <row r="50" spans="1:11" ht="25.5">
      <c r="A50" s="118">
        <v>3</v>
      </c>
      <c r="B50" s="65" t="s">
        <v>60</v>
      </c>
      <c r="C50" s="72"/>
      <c r="D50" s="94" t="s">
        <v>12</v>
      </c>
      <c r="E50" s="106">
        <v>1</v>
      </c>
      <c r="F50" s="111"/>
      <c r="G50" s="95">
        <v>0.08</v>
      </c>
      <c r="H50" s="96">
        <f>E50*F50</f>
        <v>0</v>
      </c>
      <c r="I50" s="97">
        <f>H50*G50</f>
        <v>0</v>
      </c>
      <c r="J50" s="97">
        <f>H50+I50</f>
        <v>0</v>
      </c>
      <c r="K50" s="83" t="s">
        <v>19</v>
      </c>
    </row>
    <row r="51" spans="1:11" ht="25.5">
      <c r="A51" s="10">
        <v>4</v>
      </c>
      <c r="B51" s="65" t="s">
        <v>61</v>
      </c>
      <c r="C51" s="72"/>
      <c r="D51" s="94" t="s">
        <v>12</v>
      </c>
      <c r="E51" s="106">
        <v>1</v>
      </c>
      <c r="F51" s="111"/>
      <c r="G51" s="95">
        <v>0.08</v>
      </c>
      <c r="H51" s="96">
        <f>E51*F51</f>
        <v>0</v>
      </c>
      <c r="I51" s="97">
        <f>H51*G51</f>
        <v>0</v>
      </c>
      <c r="J51" s="97">
        <f>H51+I51</f>
        <v>0</v>
      </c>
      <c r="K51" s="83" t="s">
        <v>19</v>
      </c>
    </row>
    <row r="52" spans="1:11" ht="25.5">
      <c r="A52" s="10">
        <v>5</v>
      </c>
      <c r="B52" s="65" t="s">
        <v>62</v>
      </c>
      <c r="C52" s="72"/>
      <c r="D52" s="94" t="s">
        <v>12</v>
      </c>
      <c r="E52" s="106">
        <v>2</v>
      </c>
      <c r="F52" s="111"/>
      <c r="G52" s="95">
        <v>0.08</v>
      </c>
      <c r="H52" s="96">
        <f>E52*F52</f>
        <v>0</v>
      </c>
      <c r="I52" s="97">
        <f>H52*G52</f>
        <v>0</v>
      </c>
      <c r="J52" s="97">
        <f>H52+I52</f>
        <v>0</v>
      </c>
      <c r="K52" s="83" t="s">
        <v>19</v>
      </c>
    </row>
    <row r="53" spans="1:11" ht="12.75">
      <c r="A53" s="23"/>
      <c r="B53" s="128"/>
      <c r="C53" s="123"/>
      <c r="D53" s="124"/>
      <c r="E53" s="125"/>
      <c r="F53" s="108" t="s">
        <v>13</v>
      </c>
      <c r="G53" s="126"/>
      <c r="H53" s="132">
        <f>SUM(H48:H52)</f>
        <v>0</v>
      </c>
      <c r="I53" s="133">
        <f>SUM(I48:I52)</f>
        <v>0</v>
      </c>
      <c r="J53" s="133">
        <f>SUM(J48:J52)</f>
        <v>0</v>
      </c>
      <c r="K53" s="127"/>
    </row>
    <row r="54" spans="6:11" ht="12.75">
      <c r="F54" s="9"/>
      <c r="G54" s="9"/>
      <c r="H54" s="66"/>
      <c r="I54" s="67"/>
      <c r="J54" s="67"/>
      <c r="K54" s="42"/>
    </row>
    <row r="55" ht="12.75">
      <c r="B55" s="79"/>
    </row>
    <row r="56" spans="1:11" s="1" customFormat="1" ht="25.5">
      <c r="A56" s="2"/>
      <c r="B56" s="88" t="s">
        <v>63</v>
      </c>
      <c r="C56" s="35"/>
      <c r="D56" s="35"/>
      <c r="E56" s="58"/>
      <c r="F56" s="13"/>
      <c r="G56" s="5"/>
      <c r="H56" s="16"/>
      <c r="I56" s="18"/>
      <c r="J56" s="16"/>
      <c r="K56" s="20"/>
    </row>
    <row r="57" spans="1:11" s="6" customFormat="1" ht="33.75">
      <c r="A57" s="7" t="s">
        <v>4</v>
      </c>
      <c r="B57" s="7" t="s">
        <v>5</v>
      </c>
      <c r="C57" s="43" t="s">
        <v>0</v>
      </c>
      <c r="D57" s="7" t="s">
        <v>6</v>
      </c>
      <c r="E57" s="73" t="s">
        <v>1</v>
      </c>
      <c r="F57" s="39" t="s">
        <v>15</v>
      </c>
      <c r="G57" s="8" t="s">
        <v>7</v>
      </c>
      <c r="H57" s="17" t="s">
        <v>8</v>
      </c>
      <c r="I57" s="19" t="s">
        <v>9</v>
      </c>
      <c r="J57" s="19" t="s">
        <v>10</v>
      </c>
      <c r="K57" s="31" t="s">
        <v>16</v>
      </c>
    </row>
    <row r="58" spans="1:15" s="1" customFormat="1" ht="25.5">
      <c r="A58" s="56" t="s">
        <v>11</v>
      </c>
      <c r="B58" s="84" t="s">
        <v>48</v>
      </c>
      <c r="C58" s="15"/>
      <c r="D58" s="92" t="s">
        <v>12</v>
      </c>
      <c r="E58" s="106">
        <v>2</v>
      </c>
      <c r="F58" s="109"/>
      <c r="G58" s="95">
        <v>0.08</v>
      </c>
      <c r="H58" s="100">
        <f>F58*E58</f>
        <v>0</v>
      </c>
      <c r="I58" s="101">
        <f>H58*0.08</f>
        <v>0</v>
      </c>
      <c r="J58" s="101">
        <f>H58*1.08</f>
        <v>0</v>
      </c>
      <c r="K58" s="92" t="s">
        <v>19</v>
      </c>
      <c r="O58" s="63"/>
    </row>
    <row r="59" spans="1:15" s="1" customFormat="1" ht="38.25">
      <c r="A59" s="32" t="s">
        <v>20</v>
      </c>
      <c r="B59" s="84" t="s">
        <v>50</v>
      </c>
      <c r="C59" s="15"/>
      <c r="D59" s="92" t="s">
        <v>49</v>
      </c>
      <c r="E59" s="106">
        <v>50</v>
      </c>
      <c r="F59" s="109"/>
      <c r="G59" s="95">
        <v>0.08</v>
      </c>
      <c r="H59" s="100">
        <f>F59*E59</f>
        <v>0</v>
      </c>
      <c r="I59" s="101">
        <f>H59*0.08</f>
        <v>0</v>
      </c>
      <c r="J59" s="101">
        <f>H59*1.08</f>
        <v>0</v>
      </c>
      <c r="K59" s="86" t="s">
        <v>52</v>
      </c>
      <c r="O59" s="63"/>
    </row>
    <row r="60" spans="1:11" s="1" customFormat="1" ht="12.75">
      <c r="A60" s="2"/>
      <c r="B60" s="80"/>
      <c r="C60" s="35"/>
      <c r="D60" s="102"/>
      <c r="E60" s="90"/>
      <c r="F60" s="91" t="s">
        <v>13</v>
      </c>
      <c r="G60" s="103"/>
      <c r="H60" s="104">
        <f>SUM(H58:H59)</f>
        <v>0</v>
      </c>
      <c r="I60" s="75">
        <f>SUM(I58:I59)</f>
        <v>0</v>
      </c>
      <c r="J60" s="75">
        <f>SUM(J58:J59)</f>
        <v>0</v>
      </c>
      <c r="K60" s="84"/>
    </row>
    <row r="61" spans="1:11" s="6" customFormat="1" ht="12.75">
      <c r="A61" s="2"/>
      <c r="B61" s="81"/>
      <c r="C61" s="3"/>
      <c r="D61" s="3"/>
      <c r="E61" s="69"/>
      <c r="F61" s="13"/>
      <c r="G61" s="4"/>
      <c r="H61" s="16"/>
      <c r="I61" s="18"/>
      <c r="J61" s="16"/>
      <c r="K61" s="21"/>
    </row>
    <row r="62" ht="12.75">
      <c r="B62" s="79"/>
    </row>
    <row r="63" spans="1:11" s="52" customFormat="1" ht="12.75">
      <c r="A63" s="45"/>
      <c r="B63" s="87" t="s">
        <v>66</v>
      </c>
      <c r="C63" s="61"/>
      <c r="D63" s="46"/>
      <c r="E63" s="74"/>
      <c r="F63" s="47"/>
      <c r="G63" s="48"/>
      <c r="H63" s="49"/>
      <c r="I63" s="50"/>
      <c r="J63" s="50"/>
      <c r="K63" s="51"/>
    </row>
    <row r="64" spans="1:11" s="46" customFormat="1" ht="33.75">
      <c r="A64" s="53" t="s">
        <v>4</v>
      </c>
      <c r="B64" s="53" t="s">
        <v>5</v>
      </c>
      <c r="C64" s="43" t="s">
        <v>0</v>
      </c>
      <c r="D64" s="7" t="s">
        <v>6</v>
      </c>
      <c r="E64" s="73" t="s">
        <v>1</v>
      </c>
      <c r="F64" s="39" t="s">
        <v>15</v>
      </c>
      <c r="G64" s="54" t="s">
        <v>7</v>
      </c>
      <c r="H64" s="40" t="s">
        <v>8</v>
      </c>
      <c r="I64" s="39" t="s">
        <v>9</v>
      </c>
      <c r="J64" s="39" t="s">
        <v>10</v>
      </c>
      <c r="K64" s="31" t="s">
        <v>17</v>
      </c>
    </row>
    <row r="65" spans="1:11" s="11" customFormat="1" ht="25.5">
      <c r="A65" s="134">
        <v>1</v>
      </c>
      <c r="B65" s="135" t="s">
        <v>68</v>
      </c>
      <c r="C65" s="136"/>
      <c r="D65" s="137" t="s">
        <v>12</v>
      </c>
      <c r="E65" s="138">
        <v>4</v>
      </c>
      <c r="F65" s="105"/>
      <c r="G65" s="95">
        <v>0.08</v>
      </c>
      <c r="H65" s="96">
        <f>E65*F65</f>
        <v>0</v>
      </c>
      <c r="I65" s="97">
        <f>PRODUCT(H65,G65)</f>
        <v>0</v>
      </c>
      <c r="J65" s="97">
        <f>PRODUCT(H65,G65)+H65</f>
        <v>0</v>
      </c>
      <c r="K65" s="83" t="s">
        <v>19</v>
      </c>
    </row>
    <row r="66" spans="1:11" s="11" customFormat="1" ht="12.75">
      <c r="A66" s="10">
        <v>2</v>
      </c>
      <c r="B66" s="85" t="s">
        <v>67</v>
      </c>
      <c r="C66" s="139"/>
      <c r="D66" s="92" t="s">
        <v>12</v>
      </c>
      <c r="E66" s="106">
        <v>4</v>
      </c>
      <c r="F66" s="105"/>
      <c r="G66" s="95">
        <v>0.08</v>
      </c>
      <c r="H66" s="96">
        <f>E66*F66</f>
        <v>0</v>
      </c>
      <c r="I66" s="97">
        <f>PRODUCT(H66,G66)</f>
        <v>0</v>
      </c>
      <c r="J66" s="97">
        <f>PRODUCT(H66,G66)+H66</f>
        <v>0</v>
      </c>
      <c r="K66" s="83" t="s">
        <v>19</v>
      </c>
    </row>
    <row r="67" spans="1:11" s="11" customFormat="1" ht="12.75">
      <c r="A67" s="23"/>
      <c r="B67" s="82"/>
      <c r="C67" s="59"/>
      <c r="D67" s="107"/>
      <c r="E67" s="93"/>
      <c r="F67" s="108" t="s">
        <v>2</v>
      </c>
      <c r="G67" s="98"/>
      <c r="H67" s="99">
        <f>SUM(H65:H66)</f>
        <v>0</v>
      </c>
      <c r="I67" s="62">
        <f>SUM(I65:I66)</f>
        <v>0</v>
      </c>
      <c r="J67" s="62">
        <f>SUM(J65:J66)</f>
        <v>0</v>
      </c>
      <c r="K67" s="76"/>
    </row>
    <row r="68" spans="1:11" s="11" customFormat="1" ht="12.75">
      <c r="A68" s="23"/>
      <c r="B68" s="82"/>
      <c r="C68" s="59"/>
      <c r="D68" s="107"/>
      <c r="E68" s="93"/>
      <c r="F68" s="103"/>
      <c r="G68" s="129"/>
      <c r="H68" s="130"/>
      <c r="I68" s="131"/>
      <c r="J68" s="131"/>
      <c r="K68" s="22"/>
    </row>
    <row r="69" spans="1:11" s="11" customFormat="1" ht="12.75">
      <c r="A69" s="45"/>
      <c r="B69" s="87" t="s">
        <v>65</v>
      </c>
      <c r="C69" s="61"/>
      <c r="D69" s="46"/>
      <c r="E69" s="74"/>
      <c r="F69" s="47"/>
      <c r="G69" s="48"/>
      <c r="H69" s="49"/>
      <c r="I69" s="50"/>
      <c r="J69" s="50"/>
      <c r="K69" s="51"/>
    </row>
    <row r="70" spans="1:11" s="11" customFormat="1" ht="33.75">
      <c r="A70" s="53" t="s">
        <v>4</v>
      </c>
      <c r="B70" s="53" t="s">
        <v>5</v>
      </c>
      <c r="C70" s="43" t="s">
        <v>0</v>
      </c>
      <c r="D70" s="7" t="s">
        <v>6</v>
      </c>
      <c r="E70" s="73" t="s">
        <v>1</v>
      </c>
      <c r="F70" s="39" t="s">
        <v>15</v>
      </c>
      <c r="G70" s="54" t="s">
        <v>7</v>
      </c>
      <c r="H70" s="40" t="s">
        <v>8</v>
      </c>
      <c r="I70" s="39" t="s">
        <v>9</v>
      </c>
      <c r="J70" s="39" t="s">
        <v>10</v>
      </c>
      <c r="K70" s="31" t="s">
        <v>17</v>
      </c>
    </row>
    <row r="71" spans="1:11" s="11" customFormat="1" ht="25.5">
      <c r="A71" s="10">
        <v>1</v>
      </c>
      <c r="B71" s="85" t="s">
        <v>51</v>
      </c>
      <c r="C71" s="55"/>
      <c r="D71" s="92" t="s">
        <v>14</v>
      </c>
      <c r="E71" s="106">
        <v>1</v>
      </c>
      <c r="F71" s="105"/>
      <c r="G71" s="95">
        <v>0.08</v>
      </c>
      <c r="H71" s="96">
        <f>E71*F71</f>
        <v>0</v>
      </c>
      <c r="I71" s="97">
        <f>PRODUCT(H71,G71)</f>
        <v>0</v>
      </c>
      <c r="J71" s="97">
        <f>PRODUCT(H71,G71)+H71</f>
        <v>0</v>
      </c>
      <c r="K71" s="83" t="s">
        <v>19</v>
      </c>
    </row>
    <row r="72" spans="1:11" s="11" customFormat="1" ht="12.75">
      <c r="A72" s="23"/>
      <c r="B72" s="82"/>
      <c r="C72" s="59"/>
      <c r="D72" s="107"/>
      <c r="E72" s="93"/>
      <c r="F72" s="108" t="s">
        <v>2</v>
      </c>
      <c r="G72" s="98"/>
      <c r="H72" s="99">
        <f>SUM(H71:H71)</f>
        <v>0</v>
      </c>
      <c r="I72" s="62">
        <f>SUM(I71:I71)</f>
        <v>0</v>
      </c>
      <c r="J72" s="62">
        <f>SUM(J71:J71)</f>
        <v>0</v>
      </c>
      <c r="K72" s="76"/>
    </row>
    <row r="73" spans="1:11" s="11" customFormat="1" ht="12.75">
      <c r="A73" s="23"/>
      <c r="B73" s="82"/>
      <c r="C73" s="59"/>
      <c r="D73" s="107"/>
      <c r="E73" s="93"/>
      <c r="F73" s="103"/>
      <c r="G73" s="129"/>
      <c r="H73" s="130"/>
      <c r="I73" s="131"/>
      <c r="J73" s="131"/>
      <c r="K73" s="22"/>
    </row>
    <row r="74" spans="1:11" s="11" customFormat="1" ht="12.75">
      <c r="A74" s="23"/>
      <c r="B74" s="82"/>
      <c r="C74" s="59"/>
      <c r="D74" s="107"/>
      <c r="E74" s="93"/>
      <c r="F74" s="103"/>
      <c r="G74" s="129"/>
      <c r="H74" s="130"/>
      <c r="I74" s="131"/>
      <c r="J74" s="131"/>
      <c r="K74" s="22"/>
    </row>
    <row r="75" spans="1:11" s="11" customFormat="1" ht="12.75">
      <c r="A75" s="23"/>
      <c r="B75" s="82"/>
      <c r="C75" s="59"/>
      <c r="D75" s="107"/>
      <c r="E75" s="93"/>
      <c r="F75" s="103"/>
      <c r="G75" s="129"/>
      <c r="H75" s="130"/>
      <c r="I75" s="131"/>
      <c r="J75" s="131"/>
      <c r="K75" s="22"/>
    </row>
    <row r="76" spans="1:11" s="11" customFormat="1" ht="12.75">
      <c r="A76" s="23"/>
      <c r="B76" s="120" t="s">
        <v>78</v>
      </c>
      <c r="C76" s="59"/>
      <c r="D76" s="37"/>
      <c r="E76" s="71"/>
      <c r="F76" s="57"/>
      <c r="G76" s="48"/>
      <c r="H76" s="60"/>
      <c r="I76" s="44"/>
      <c r="J76" s="44"/>
      <c r="K76" s="22"/>
    </row>
    <row r="77" spans="2:10" ht="25.5">
      <c r="B77" s="120" t="s">
        <v>53</v>
      </c>
      <c r="F77" s="77" t="s">
        <v>18</v>
      </c>
      <c r="G77" s="78"/>
      <c r="H77" s="77">
        <f>H67+H60+H44+H33+H16</f>
        <v>0</v>
      </c>
      <c r="I77" s="77">
        <f>J77-H77</f>
        <v>0</v>
      </c>
      <c r="J77" s="77">
        <f>J67+J60+J44+J33+J16</f>
        <v>0</v>
      </c>
    </row>
    <row r="78" spans="1:8" ht="12.75">
      <c r="A78" s="122"/>
      <c r="B78" s="42"/>
      <c r="F78" s="77" t="s">
        <v>3</v>
      </c>
      <c r="G78" s="78"/>
      <c r="H78" s="77">
        <f>H77/4.0196</f>
        <v>0</v>
      </c>
    </row>
    <row r="79" spans="2:8" ht="12.75">
      <c r="B79" s="42"/>
      <c r="F79" s="77"/>
      <c r="G79" s="78"/>
      <c r="H79" s="77"/>
    </row>
  </sheetData>
  <sheetProtection/>
  <printOptions/>
  <pageMargins left="0.4330708661417323" right="0.4330708661417323" top="0.3937007874015748" bottom="0.3937007874015748" header="0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Zbigniew Kawałek</cp:lastModifiedBy>
  <cp:lastPrinted>2013-05-13T08:30:31Z</cp:lastPrinted>
  <dcterms:created xsi:type="dcterms:W3CDTF">2011-12-29T08:05:45Z</dcterms:created>
  <dcterms:modified xsi:type="dcterms:W3CDTF">2013-05-20T10:11:56Z</dcterms:modified>
  <cp:category/>
  <cp:version/>
  <cp:contentType/>
  <cp:contentStatus/>
</cp:coreProperties>
</file>