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'Arkusz1'!$A$3:$K$461</definedName>
  </definedNames>
  <calcPr fullCalcOnLoad="1"/>
</workbook>
</file>

<file path=xl/sharedStrings.xml><?xml version="1.0" encoding="utf-8"?>
<sst xmlns="http://schemas.openxmlformats.org/spreadsheetml/2006/main" count="1178" uniqueCount="368">
  <si>
    <t>Filtr termovent t wymiennik ciepła i wilgoci</t>
  </si>
  <si>
    <t xml:space="preserve">Cewnik Foleya Ch 18  dwudrożny z balonem 5-15ml, lateks pokryty silikonem, pakowany podwójnie opakowanie wewnętrzne folia, opakowanie zewnętrzne papier-folia. </t>
  </si>
  <si>
    <t xml:space="preserve">Cewnik Foleya Ch 20  dwudrożny z balonem 5-15ml , lateks pokryty silikonem, pakowany podwójnie opakowanie wewnętrzne folia, opakowanie zewnętrzne papier-folia. </t>
  </si>
  <si>
    <t xml:space="preserve">Cewnik Foleya Ch 22  dwudrożny z balonem 5-15ml, lateks pokryty silikonem, pakowany podwójnie opakowanie wewnętrzne folia, opakowanie zewnętrzne papier-folia. </t>
  </si>
  <si>
    <t xml:space="preserve">Cewnik Foleya Ch 24  dwudrożny z balonem 5-15ml, lateks pokryty silikonem, pakowany podwójnie opakowanie wewnętrzne folia, opakowanie zewnętrzne papier-folia. </t>
  </si>
  <si>
    <t>Zgłębnik żołądkowy  08</t>
  </si>
  <si>
    <t>Zgłębnik żołądkowy 12</t>
  </si>
  <si>
    <t>Zgłębnik żołądkowy 14</t>
  </si>
  <si>
    <t>Zgłębnik żołądkowy 16</t>
  </si>
  <si>
    <t>Zgłębnik żołądkowy 18</t>
  </si>
  <si>
    <t>Zgłębnik żołądkowy 20</t>
  </si>
  <si>
    <t>Zgłębnik żołądkowy 22</t>
  </si>
  <si>
    <t>Zgłębnik żołądkowy 24</t>
  </si>
  <si>
    <t xml:space="preserve">Zgłębnik żołądkowy 30 </t>
  </si>
  <si>
    <t xml:space="preserve">Cewnik do odsysania górnych dróg oddechowych 10CH wykonany z PCW   jednorazowego użytku, gładki , jałowy, sterylizowane tlenkiem etylenu, kolor konektora jest kodem średnicy cewnika </t>
  </si>
  <si>
    <t xml:space="preserve">Cewnik do odsysania górnych dróg oddechowych 14CH wykonany z PCW   jednorazowego użytku, gładki , jałowy, sterylizowane tlenkiem etylenu, kolor konektora jest kodem średnicy cewnika </t>
  </si>
  <si>
    <t xml:space="preserve">Cewnik do odsysania górnych dróg oddechowych 16CH wykonany z PCW   jednorazowego użytku, gładki , jałowy, sterylizowane tlenkiem etylenu, kolor konektora jest kodem średnicy cewnika </t>
  </si>
  <si>
    <t xml:space="preserve">Cewnik do odsysania górnych dróg oddechowych 18CH  wykonany z PCW  jednorazowego użytku, gładki , jałowe, sterylizowane tlenkiem etylenu, kolor konektora jest kodem średnicy cewnika </t>
  </si>
  <si>
    <t>Cewnik do odsysania drzewa oskrzelowego z kontrolą ssania, prosty z otworem końcowym i dwoma bocznymi  jednorazowego użytku, gładki, jałowy, rozmiar 14,16, 18CH dł. 50-60cm</t>
  </si>
  <si>
    <t>Worki do dobowej zbiórki moczu 2 litry jałowe z zaworem spustowym typ T</t>
  </si>
  <si>
    <t>Woreczki do pobierania próbek moczu dla chłopców</t>
  </si>
  <si>
    <t>Woreczki do pobierania próbek moczu dla dziewczynek</t>
  </si>
  <si>
    <t>Słoje do dobowej zbiórki moczu tzw. "Tulipan", plastikowe 2-2,5l z podziałką</t>
  </si>
  <si>
    <t>Słoje do dobowej zbiórki moczu z zakrętką  plastikowe 2-2,5l z portem do pobierania próbek</t>
  </si>
  <si>
    <t>Wieszaki do worków na mocz</t>
  </si>
  <si>
    <t>Cewnik Pezzer Ch 22 sterylny</t>
  </si>
  <si>
    <t>Cewnik Pezzer Ch 32 sterylny</t>
  </si>
  <si>
    <t>Cewnik Pezzer Ch 34 sterylny</t>
  </si>
  <si>
    <t>cewnik Tiemanna Ch 10</t>
  </si>
  <si>
    <t>cewnik Tiemanna Ch 12</t>
  </si>
  <si>
    <t>cewnik Tiemanna Ch 14</t>
  </si>
  <si>
    <t>cewnik Tiemanna Ch 16</t>
  </si>
  <si>
    <t>cewnik Tiemanna Ch 18</t>
  </si>
  <si>
    <t>Pojemnik bakteriologiczny poj. do 30ml, niesterylny</t>
  </si>
  <si>
    <t xml:space="preserve">Pojemnik bakteriologiczny z łopatką z PP, niesterylny </t>
  </si>
  <si>
    <t xml:space="preserve">Pojemnik  sterylny na mocz z PP poj. do 100ml  </t>
  </si>
  <si>
    <t>Pojemnik na mocz 100ml</t>
  </si>
  <si>
    <t>Osłonki na głowice dopochwową USG</t>
  </si>
  <si>
    <t>Wzierniki ginekologiczne jednorazowe M (CUSCO)</t>
  </si>
  <si>
    <t>Wzierniki ginekologiczne jednorazowe XS i S (CUSCO)</t>
  </si>
  <si>
    <t>Kieliszki do podawania leków j.u  A' 70 SZT</t>
  </si>
  <si>
    <t>Miski nerkowate plastikowe</t>
  </si>
  <si>
    <t>Baseny plastikowe</t>
  </si>
  <si>
    <t>Pojniki dla chorych</t>
  </si>
  <si>
    <t>Zacisk do pępowiny mikrobiologicznie czysty</t>
  </si>
  <si>
    <t>Zestaw do lewatyw z twardą kanką</t>
  </si>
  <si>
    <t>Szpatułka laryngologiczna jednorazowa  a'100szt.</t>
  </si>
  <si>
    <t>Opaski identyfikacyjne dla noworodków</t>
  </si>
  <si>
    <t>Opaski identyfikacyjne dla dorosłych</t>
  </si>
  <si>
    <t>Staza gumowa do pobierania krwi</t>
  </si>
  <si>
    <t>Noże slit, zakrzywiony pod kątem 45stopni,szerokość ostrza 2,75mm, długi uchwyt - w miejscu trzymania noża część chropowata, ostrze matowe, górnie ostrzone, część tnąca przedłużona poza punkt kalibracji, trzonek mocowany do ostrza na stałe, kolor trzonka zarezerwowany dla danego modelu</t>
  </si>
  <si>
    <t>Noże crescent bevel up zakrzywiony pod kątem 45stopni, szerokość ostrza 2,0 - 2,5mm, długi uchwyt - w miejscu trzymania noża część chropowata, ostrze matowe, górnie ostrzone, część tnąca przedłużona poza punkt kalibracji, trzonek mocowany do ostrza na stałe, kolor trzonka zarezerwowany dla danego modelu</t>
  </si>
  <si>
    <t>Noże straigt, skośne ostrze 30stopni, długi uchwyt - w miejscu trzymania noża część chropowata, ostrze matowe, górnie ostrzone, trzonek mocowany do ostrza na stałe, kolor trzonka zarezerwowany dla danego modelu</t>
  </si>
  <si>
    <t>Asortyment pakowany po 6 szt.</t>
  </si>
  <si>
    <t>Szczoteczka cytologiczna wewnątrzkanałowa TYP 1 jałowa</t>
  </si>
  <si>
    <t>Elektrody do EKG samoprzylepne ø 25mm pediatryczne; baza-gąbka; żel-stały</t>
  </si>
  <si>
    <t>Papier do EKG ASCARD A 4</t>
  </si>
  <si>
    <t>Papier EKG do defibrylatora ZOLL M</t>
  </si>
  <si>
    <t>Papier do Printera K65HM USG -High Denistite type</t>
  </si>
  <si>
    <t xml:space="preserve">Papier do Printera K91HG-CE USG   </t>
  </si>
  <si>
    <t>Pakiet 1 - Cewniki do żył centralnych</t>
  </si>
  <si>
    <t>Pakiet 2 - Akcesoria anestezjologiczne</t>
  </si>
  <si>
    <t>Pakiet 3 - Kaniule pediatryczne</t>
  </si>
  <si>
    <t>Pakiet 4 - Żele znieczulające</t>
  </si>
  <si>
    <t>Lp.</t>
  </si>
  <si>
    <t>opis towaru</t>
  </si>
  <si>
    <t>jm</t>
  </si>
  <si>
    <t>cena jednostkowa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</si>
  <si>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</si>
  <si>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</si>
  <si>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</si>
  <si>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</si>
  <si>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</si>
  <si>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</si>
  <si>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</si>
  <si>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</si>
  <si>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4.</t>
  </si>
  <si>
    <t>Zatrzaskowe mocownie delty cewnika centralnego, bezszwowe, sterylne</t>
  </si>
  <si>
    <t>RAZEM</t>
  </si>
  <si>
    <t>5.</t>
  </si>
  <si>
    <t>6.</t>
  </si>
  <si>
    <t>Zestaw do żywienia dojelitowego Flocare PEG CH 10</t>
  </si>
  <si>
    <t>Zestaw do żywienia dojelitowego Flocare Peg CH 14</t>
  </si>
  <si>
    <t>Zestaw do żywienia dojelitowego Flocare Peg CH 18</t>
  </si>
  <si>
    <t>zgłębnik do żywienia dojelitowego Kangaroo</t>
  </si>
  <si>
    <t>Zgłębnik PUR do żywienia dojelitowego z prowadnicą ch 12 dł 110 cm</t>
  </si>
  <si>
    <t>Szczoteczki z tworzywa sztucznego jednorazowego użytku sterylne do pobierania wymazów cytologicznych umożliwiających pobranie w rozmazie jednocześnie komórek szyjki macicy, kanału szyjki i strefy transformacji, Cervex-brush</t>
  </si>
  <si>
    <t>Szczoteczki z tworzywa sztucznego jednorazowego użytku sterylne do pobierania wymazów cytologicznych umożliwiających pobranie w rozmazie jednocześnie komórek szyjki macicy, kanału szyjki i strefy transformacji, Cervex-brush combi</t>
  </si>
  <si>
    <t>Elektrody do EKG samoprzylepne ø 50 mm, op=50 szt</t>
  </si>
  <si>
    <t>Zał. nr 5 do SIWZ - opis wymagań minimalnych z ilością przewidywanego zużycia w okresie jednego roku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</si>
  <si>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</si>
  <si>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</si>
  <si>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</si>
  <si>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</si>
  <si>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</si>
  <si>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</si>
  <si>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</si>
  <si>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</si>
  <si>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</si>
  <si>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</si>
  <si>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</si>
  <si>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</si>
  <si>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szt.</t>
  </si>
  <si>
    <t>19.</t>
  </si>
  <si>
    <t>op.</t>
  </si>
  <si>
    <t>Zestaw  Yankauer</t>
  </si>
  <si>
    <t>Dren do ssaka dwukrotnie rozszerzony 9x6,6x3000mm</t>
  </si>
  <si>
    <t>Wkład workowy j.u 1000ml. na wydzielinę z trwale dołączoną spłaszczoną pokrywą, uszczelniający automatycznie po włączeniu ssaka z zastawką zapopiegającą wypływowi wydzieliny do źródła próżni z portem do pobierania próbek.</t>
  </si>
  <si>
    <t>Wkład workowy j.u 2000ml. na wydzielinę z trwale dołączoną spłaszczoną pokrywą, uszczelniający automatycznie po włączeniu ssaka z zastawką zapopiegającą wypływowi wydzieliny do źródła próżni z portem do pobierania próbek.</t>
  </si>
  <si>
    <r>
      <t>Cewnik do żył centralnych - zestaw standardowy zawierający wyposażenie potrzebne do wprowadzenia cewnika techniką Seldingera</t>
    </r>
    <r>
      <rPr>
        <u val="single"/>
        <sz val="8"/>
        <rFont val="Arial"/>
        <family val="2"/>
      </rPr>
      <t xml:space="preserve"> jednoświatłowe </t>
    </r>
    <r>
      <rPr>
        <sz val="8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</si>
  <si>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dwuświatłowe</t>
    </r>
    <r>
      <rPr>
        <sz val="8"/>
        <rFont val="Arial"/>
        <family val="2"/>
      </rPr>
      <t xml:space="preserve"> 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</si>
  <si>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trzyświatłwe</t>
    </r>
    <r>
      <rPr>
        <sz val="8"/>
        <rFont val="Arial"/>
        <family val="2"/>
      </rPr>
      <t xml:space="preserve"> o rozmiarach 7F, dł. 16cm, rozmiary kaniuli 14G</t>
    </r>
  </si>
  <si>
    <t>Strzykawka j.u. 5ml dwuczęściowa, skala co 0,2ml rozszerzana do 5,6ml, przezroczysty cylinder, tłok kolorowy,  nazwa producenta na pojedynczej strzykawce, a'100szt</t>
  </si>
  <si>
    <t>Igła iniekcyjna j.u.  0,5x25 a 100szt  niepirogenne, sterylne, data ważności i produkcji na opakowaniu, nietoksyczne, posiadające kod kolorów na opakowaniu jednostkowym i zbiorczym odpowiadający rozmiarowi igły</t>
  </si>
  <si>
    <t>Żel do USG - wodny, hypoalergiczny, opakowanie = 5 litrów</t>
  </si>
  <si>
    <t>Żel do USG, szt=0,5 litr</t>
  </si>
  <si>
    <t>Żel do EKG, o pojemności 0,5 litra</t>
  </si>
  <si>
    <t>Papier do EKG  Hellige Cardio Smart 21 (o wymiarach składki 297mm x210mm, 100 arkuszy w składce)</t>
  </si>
  <si>
    <t>Pakiet 6 - Zestaw Yankauer, wkłady workowe</t>
  </si>
  <si>
    <t>Pakiet 17- Pojemniki na odpady medyczne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</si>
  <si>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</si>
  <si>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</si>
  <si>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Siatka do operacji laparoskopowych przepuklin brzusznych z możliwością stosowania wewnątrzotrzewnową, posiadająca dwie powierzchnie: od strony ściany brzusznej - powierzchnia umożliwiająca wrastanie w otaczające tkanki, od strony trzewii umożliwiająca przyrost. Z możliwością zmniejszania rozmiarów (odcięcie nadmiaru). Grubość 0,55mm, gramatura średnia 108g/m2, porowatość min. 480 μm, średnia 830 μm, max. 1230 μm, Rozmiar 15 x 15 cm</t>
  </si>
  <si>
    <t>Klej chirurgiczny do zewnętrznego i wewnętrznego użycia, spełniający wymagania o wyrobach medycznych, posiadający właściwości hemostatyczne i adhezyjne, mający zastosowanie w chirurgii ogólnej, nadający się do mocowania siatek przepuklinowych i tamowania krwawień z narządów miąższowych</t>
  </si>
  <si>
    <t>fiolka= 1ml</t>
  </si>
  <si>
    <t>Czepki operacyjne w kształcie chełmu, zapewniający pełną ochronęgłowy i szyi, wiązany na troki wokół szyi. Szczególnie odpowiedni dla męższczyzn z brodą. W części przedniej wszyta wstawka pochłaniająca pot. Czepek wykonany z włókniny wiskozowej o garamaturze 25g/m2. Pakowany po 100 szt w opakowaniu</t>
  </si>
  <si>
    <t>Osłona na kończynę wykonana z dwuwarstwowego materiału gdzie warstwę wewnętrzną stanowi miękka włóknina, Warstwa zewnętrzna zabezpiecza przed przenikaniem płynów i mikroorganizmów. Gramatura min. 100 g/m2. Produkt musi spełniać wymogi normy EN 13795 1,2,3 w zakresie podwyższonego poziomu funkcjonalności gdzie odporność na przenikanie mikroorganizmów w stanie mokrym BI=6. Rozmiar 35 x 120cm, pakowana z dwoma taśmami samoprzylepnymi 10 x 50cm</t>
  </si>
  <si>
    <t>Strzykawka 5ml z dodatkowym uszczelnieniem z żelem znieczulającym zawierającym środki bakteriobójcze (glukonian Chloreksydyny, hydrobenzoesan metylu i propylu), data ważności i skład chemiczny na indywidualnej strzykawce, sterylny, opakowanie papier, folia, a 25szt</t>
  </si>
  <si>
    <t>Strzykawka 10ml z dodatkowym uszczelnieniem z żelem znieczulającym zawierającym środki bakteriobójcze (glukonian Chloreksydyny, hydrobenzoesan metylu i propylu), data ważności i skład chemiczny na indywidualnej strzykawce, sterylny, opakowanie papier, folia, a 25szt</t>
  </si>
  <si>
    <t>zestaw kompaktowy do drenażu klatki piersiowej, sterylny, dwukomorowy, umożliwiający podłączenie drenów umieszczonych w jamie opłucnowej podczas zabiegu operacyjnego lub w sytuacjach nagłych, komora kolekcyjna o pojemności 3000 ml, wyraźna skala ilości drenowanego płynu, zabezpieczony port przy drenie łączącym umożliwiający pobieranie świeżo zdrenowanego płynu do badań, przycisk z filtrem do rozszczelniania układu i wyrównania poziomu ciśnień, port do podłączenia i współpracy z przenośną próznią, stabilny, z uchwytem do przenoszenia i zawieszania przy łóżku pacjenta, dren łączący elastyczny i przeźroczysty, zabezpieczony przed zagięciem metalową sprężyną, umożliwiający zlokalizowanie zaległej treści, z zatyczką, wszystkie elementy w jednym sterylnym opakowaniu</t>
  </si>
  <si>
    <t>Serwety na stolik MAYO. W kształcie worka z zewnętrzną warstwą  z chłonnej włókniny o wymiarach 80 x 145cm, gramatura podstawowa 92 g/m2, gramatura folii PE min. 56 g/m2, folia piaskowana - ułatwienie nakładania worka, obłożenie złożone teleskopowe</t>
  </si>
  <si>
    <t>Serweta samoprzylepna wykonana z dwuwarstwowej, pełnobarierowej włókniny zgodnej z normą EN 13795 1,2,3 o gramaturze 54 g/m2. Jedną z warstw stanowi folia PE. Chłonność warstwy zewnętrznej min. 440%. Odporność na penetrację płynów &gt;200cm H2O oraz odporność na rozerwanie &gt;290kPa. Rozmiar  150 x 240cm</t>
  </si>
  <si>
    <t>Zestaw do odsysania pola operacyjnego - ortopedyczny PACO-FLOW, składający się z końcówki o długości min. 22 cm, ergonomiczna rączka z wymiennym filtrem, dodatkowy filtr wymienny i dren o długości min. 250 cm, opakowanie podwójne (folia/papier).</t>
  </si>
  <si>
    <t>Papier do drukarki SONY do aparatu RTG z ramieniem /C/, SONY UP-980</t>
  </si>
  <si>
    <t>Papier do KTG Corometrics w składkach 152mm x 90mm x160mm</t>
  </si>
  <si>
    <t>Papier do aparatu KTG Sonical Oxford Team, rozm. 143mm x 150mm x300mm</t>
  </si>
  <si>
    <t>Papier do programatora Biotronik EPR 1000, rozm. 125mm x 111mm</t>
  </si>
  <si>
    <t>Papier do programatora Medtronic 9790/9790c, rozm. 110mm x 150mm</t>
  </si>
  <si>
    <t>Pojemnik wielorazowego użytku 1000ml na wkłady workowe (nie jałowy), wykonany z przezroczystego tworzywa ze skalą pomiarową, wyposażony w zintegrowany zaczep do mocowania oraz króciec obrotowy, chodkowy do przyłączenia próżni, możliwość sterylizacji w temp. 121 st.C, kompatybilny z poz. 4</t>
  </si>
  <si>
    <t>Pojemnik wielorazowego użytku 2000ml na wkłady workowe (nie jałowy), wykonany z przezroczystego tworzywa ze skalą pomiarową, wyposażony w zintegrowany zaczep do mocowania oraz króciec obrotowy, chodkowy do przyłączenia próżni, możliwość sterylizacji w temp. 121 st.C, kompatybilny z poz. 5</t>
  </si>
  <si>
    <t xml:space="preserve">Obwód oddechowy jednorazowy do aparatów do znieczuleń dla dorosłych, dla wielu pacjentów rozmiar 22M-22M/15F dł. 180cm (2 rury z łącznikiem Y dł. 180cm + 1 rura z workiem oddechowym o pojemności 1,5 - 2l) </t>
  </si>
  <si>
    <t>Igła doszpikowa dla dzieci od 0 do 6 lat</t>
  </si>
  <si>
    <t>Dreny do drenażu klatki piersiowej Thorax z trocarem F24x390mm</t>
  </si>
  <si>
    <t>Dreny do drenażu klatki piersiowej Thorax z trocarem F26x390mm</t>
  </si>
  <si>
    <t>Dreny do drenażu klatki piersiowej Thorax z trocarem F28x390mm</t>
  </si>
  <si>
    <t>Dreny do drenażu klatki piersiowej Thorax z trocarem F32x390mm</t>
  </si>
  <si>
    <t>System do drenażu jamy opłucnej z dwiema butelkami szklanymi</t>
  </si>
  <si>
    <t>Ostrza wymienne chirurgiczne 10 ze stali węglowej
opak a'100 z napisem prodoucenta na każdym ostrzu</t>
  </si>
  <si>
    <t>op</t>
  </si>
  <si>
    <t>Ostrza wymienne chirurgiczne 11 ze stali węglowej
opak a'100 z napisem prodoucenta na każdym ostrzu</t>
  </si>
  <si>
    <t>Ostrza wymienne chirurgiczne 12 ze stali węglowej
opak a'100 z napisem prodoucenta na każdym ostrzu</t>
  </si>
  <si>
    <t>Ostrza wymienne chirurgiczne 15 ze stali węglowej
opak a'100 z napisem producenta na każdym ostrzu</t>
  </si>
  <si>
    <t>Ostrza wymienne chirurgiczne 18 ze stali węglowej
opak a'100 z napisem prodoucenta na każdym ostrzu</t>
  </si>
  <si>
    <t>Ostrza wymienne chirurgiczne 20 ze stali węglowej
opak a'100 z napisem prdoucenta na każdym ostrzu</t>
  </si>
  <si>
    <t>Ostrza wymienne chirurgiczne 22 ze stali węglowej opak a'100 z napisem prdoucenta na każdym ostrzu</t>
  </si>
  <si>
    <t>cena jednostkowa netto</t>
  </si>
  <si>
    <t>Kaniula neonatologiczna typu Neoflon BD G24 - 0,7 (średnica) x 19 mm (długość), ze skrzydłami posiadającymi zdejmowany uchwyt ułatwiający wprowadzenie kaniuli do naczynia, sterylna, apirogenna, bez lateksu, nietoksyczna, j.u do cewnikowania naczyń obwodowych żylnych, celem podawania leków, żywienia pozajelitowego, krwi i preparatów krwiopochodnych. Cewnik kaniuli wykonany z PTFE Neoflon. Oznakowanie kolorystyczne kaniuli zgodne z ISO. Pakowane po jednej sztuce, opakowanie typu blister pack, część plastikowa usztywniona, na opakowaniu fabrycznie nadrukowana informacja z pełnym opisem kaniuli, o braku lateksu lub PCV oraz zapisana wartość przepływu, posiadająca specjalny kształt końca kaniuli i igły z tylnym szlifem w celu łatwego wprowadzania kaniuli, min. przepływ 13ml/min</t>
  </si>
  <si>
    <t>Kaniula neonatologiczna typu Venflon BD G22 - 0,8 (średnica) x 25 (długość) mm, min. przepływ 31ml/min Opis j.w.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</si>
  <si>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</si>
  <si>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 xml:space="preserve">Rurka tracheostomijna nr 7 z mankietem niskociśnieniwym i balonikem kontrolnym wskazującym stan napełnienia, silikonowana, linia rtg na całej długości rurki, taśma mocująca, jałowa, jednorazowego użytku </t>
  </si>
  <si>
    <t xml:space="preserve">Rurka tracheostomijna nr 8 z mankietem niskociśnieniwym i balonikem kontrolnym wskazującym stan napełnienia, silikonowana, linia rtg na całej długości rurki, taśma mocująca, jałowa, jednorazowego użytku </t>
  </si>
  <si>
    <t>Pieluchomajtki M   op=30szt. Pieluchomajtki o podwyższonej chłonności, wykonane  z laminatu oddychającego na całej zewnętrznej powierzchni, posiadające elastyczne przylepcorzepy, superabsorbent z właściwością neutralizacji zapachów, dwa ściągacze taliowe-przód i tył, wewnątrz falbanki skierowane na zewnątrz zapobiegające wyciekom, system rozprowadzenia wilgoci po całej powierzchni, nie zawierające lateksu.</t>
  </si>
  <si>
    <t>Pieluchomajtki L   op=30szt, opis jak wyżej</t>
  </si>
  <si>
    <t>Pieluchomajtki XL   op=30szt, opis jak wyżej</t>
  </si>
  <si>
    <t>zestaw do cewnikowania jednorazowy o składzie: kleszczyki plastikowe 14cm, pęseta plastikowa anatomiczna 12,5cm, 5 kompresów z gazy bawełnianej wielkości 7,5cm x 7,5cm, 4 tampony z gazy bawełnianej wielkości śliwki, serweta włókninowa 45cm x 75cm, serweta włókninowa 75cm x 90cm z otworem o średnicy 10cm, strzykawka 20ml typ Luer, igła 1,2x40, żel poślizgowy w saszetce min. 2,7g, woda destylowana w ampułce 20 ml, para rękawiczek lateksowych w rozmiarze S lub M</t>
  </si>
  <si>
    <t>Nakłuwacze nożykowe, głębokość nakłucia 2mm, 200szt.a</t>
  </si>
  <si>
    <t>Golarki</t>
  </si>
  <si>
    <t>Pojemnik próbek śluzu - objętość 40 ml opatrzony skalą rozpoczynającą się od 5ml z odstępami 1ml. Giętki wąż lateksowy umożliwia połączenie z cewnikiem odsysającym z regulatorem ssania do cewnika z nasadą lejkowatą, można uzyskać połączenie przez przełożenie dającego się zdjąć korektora na wąż lateksowy</t>
  </si>
  <si>
    <t>Wkład 200ml do strzykawki automatycznej CT 9000ADV</t>
  </si>
  <si>
    <t>Dren spiralny 150cm do strzykawki automatycznej CT 9000ADV</t>
  </si>
  <si>
    <t>Strzykawka j.u. 1ml z igłą 0,45x12mm do tuberkuliny, a'100szt</t>
  </si>
  <si>
    <t>Strzykawka j.u. 2ml dwuczęściowa, skala co 0,1ml rozszerzana do 2,5ml, przezroczysty cylinder, tłok kolorowy,  nazwa producenta na pojedynczej strzykawce, a'100szt</t>
  </si>
  <si>
    <t>op=6szt</t>
  </si>
  <si>
    <t>Strzykawka j.u. 10 ml dwuczęściowa, skala co 0,5 ml rozszerzana do 12ml, przezroczysty cylinder, tłok kolorowy,  nazwa producenta na pojedynczej strzykawce, a'100szt</t>
  </si>
  <si>
    <t>Próbki</t>
  </si>
  <si>
    <t>10szt</t>
  </si>
  <si>
    <t>5 szt</t>
  </si>
  <si>
    <t>3szt</t>
  </si>
  <si>
    <t>Próbki w szt.</t>
  </si>
  <si>
    <t>Dot. pakietów, do których nie są wymagane próbki przy składaniu ofert</t>
  </si>
  <si>
    <t>Obwód oddechowy jednorazowy do respiratorów dla dorosłych rozmiar 22M/15F dł. 180cm (2 rury + łącznik Y dł. 180cm)</t>
  </si>
  <si>
    <t>Zestawy do nakłucia jamy opłucnowej jałowy, jednorazowy, zawiera: trójdrożny kranik odcinający, 3 igły typ Lancet(14G,18G,16G), worek 2 litrowy z zaworem spustowym</t>
  </si>
  <si>
    <t>Kaniula dożylna neoatologiczna typu Neoflon BD G20 GA, 1,0x32, min. przepływ 54 ml/min, inne parametry j.w.</t>
  </si>
  <si>
    <t>Rampa 3-kranikowa. System 3 kraników trójdrożnych umieszczonych po jednej stronie rampy z oznaczeniem kierunku przepływu, końcówka typ luer-lock zarówno z lewej jak i z prawej strony, dodatkowo z jednej ze stron końcówka luer-lock z nakrętką, wytrzymałość do 6 bar, pokrętła w różnych kolorach, obrót 90 stopni, przejrzyste mocowanie lini infuzyjnych z widocznym wskaźnikiem przepływu, wykonana z poliweglanu, konstrukcja płytki umożliwiająca mocowanie jej w pozycji poziomej do stojaka pionowego, z uchwytem typu Kombi</t>
  </si>
  <si>
    <t>Podsumowanie</t>
  </si>
  <si>
    <t>Pakiet 39- Klipsy i klipsownice medyczne</t>
  </si>
  <si>
    <t>Klipsownica laparoskopowa do klipsów tytanowych z wewnętrznym żłobieniem i przekrojem w kształcie serca, rozmiar M/L, współpracująca z trokarem o średnicy 10 mm. Szczęki podgięte pod kątem 25º. Shaft obrotowy w zakresie 360º ze stopniowym akcentowaniem położenia, o długości 33 cm</t>
  </si>
  <si>
    <t>Klipsy tytanowe o przekroju w kształcie litery V, z wewnętrznym żłobieniem stabilizującym klips na tkance, roz. M/L, kompatybilne z klipsownicą Piling Weck. Pakowane w magazynekz taśmą po 6 i 10 szt. 120szt w opakowaniu</t>
  </si>
  <si>
    <t>Klipsy polimerowe niewchłanialne w rozmiarze XL, kompatybilne z klipsownicą GRENA. Pakowane po 4 i 6 szt w magazynku z taśmą samoprzylepną, pakowane po 120 szt w opakowaniu</t>
  </si>
  <si>
    <t>Klipsownica endoskopowa do klipsów polimerowych niewchłanialnych, rozmiar XL, kompatybilna z klipsami GRENA. Współpracująca z trockarem o średnicy 10 mm</t>
  </si>
  <si>
    <t>Nr katalogowy  /Nazwa jak na fakturze</t>
  </si>
  <si>
    <t>Ilość</t>
  </si>
  <si>
    <t>Sonda z zatyczką do karmienia noworodków i wcześniaków 6CH</t>
  </si>
  <si>
    <t>Sonda z zatyczką do karmienia noworodków i wcześniaków 8CH</t>
  </si>
  <si>
    <t>Filtr bakteryjno wirusow, mechaniczny-hydrofobowy tzn. nie przepuszczajacy płynów o ciśnieniu do 150cm H2O, o sprawności filtrowania bekterii większej niż 99,999%, objętość/przestrzeń martwa - 52/45ml, waga do 35g, zalecany zakres objętości oddechowej 150-1200ml, zatrzymanie wilgoci 0,4g/h, z równomiernie rozłożonymi, nie składajacymi się fałdami dzięki elementom dystanowym, z centralnie usytuowanym portem do kapnografu, o bezpiecznych dla pacjenta krawędziach, pierscień zapobiegający rozłączeniu (zgodnie z normą ISO-9356).</t>
  </si>
  <si>
    <t xml:space="preserve">Filtr oddechowy elektrostatyczny bakteryjno - wirusowy dla dorosłych, sterylny j.u., o minimalnej skuteczności filtracji bakteryjnej i wirusowej min 99,999%, opór przepływu do 3 cm H2O przy 60 l/min., sterylny, masa do 23g, port kapno zabezpieczony koreczkiem zaciskowym
</t>
  </si>
  <si>
    <t>Jednorazowy układ oddechowy jednorurowy dwuświatłowy o średnicy 22mm do respiratora dł. 150-280 cm, z kolankiem. Wydajność ogrzania powietrza wdychanego 4,1 stopnia Celcjusza przy przepływie 10 l/min. Rura wydechowa do podłączenia do respiratora rozciągliwa do 50 cm. Jednorazowy, bez zawartości ftalanów, z elastycznymi złączami</t>
  </si>
  <si>
    <t>Zgłębnik żołądkowy z zatyczką do karmienia nr 14</t>
  </si>
  <si>
    <t>Worek na wymioty</t>
  </si>
  <si>
    <t>Cewnik Pezzer Ch 30 sterylny</t>
  </si>
  <si>
    <t>Kaczki plastikowe damskie lub męskie w zależności od zapotrzebowań Zamawiającego, z uchwytem do zawieszenia na łóżko</t>
  </si>
  <si>
    <t>Papier do KTG OXFORD</t>
  </si>
  <si>
    <t>Zestaw do znieczuleń zewnątrzoponowych z filtrem zawierający igłę typ Touhy z nieruchomymi skrzydełkami 18G x 80 mm, strzykawka niskooporowa, cewnik zewnątrzoponowy z prowadnikiem, filtr płaski o gęstości 0,2 um, końce filtra zabezpieczone zatyczką lub koreczkiem z systemem mocowania do skóry pacjenta, łącznik cewnika typ Luer-Lock, zatrzaskowy element mocujący filtr z cewnikiem</t>
  </si>
  <si>
    <t>Razem</t>
  </si>
  <si>
    <t>Cewnik do podawania tlenu przez nos dł. 420cm. Miękkie końcówki o gładkich zakończeniach, uniwersalny łącznik, pakowane pojedyńczo</t>
  </si>
  <si>
    <t>Cewnik do podawania tlenu przez nos dł. 200cm. Miękkie końcówki o gładkich zakończeniach, uniwersalny łącznik, pakowane pojedyńczo</t>
  </si>
  <si>
    <t>Pakiet 5 - Igła biopsyjna</t>
  </si>
  <si>
    <t>Pakiet 7 - Torakochirurgia</t>
  </si>
  <si>
    <t>Pakiet 8 - Ostrza chirurgiczne</t>
  </si>
  <si>
    <t>Zestaw do biopsji aspiracyjnej macicy</t>
  </si>
  <si>
    <t>2 szt</t>
  </si>
  <si>
    <t>Pakiet 16- Kaniule, korki do kaniul</t>
  </si>
  <si>
    <t>Przedłużacz do pomp infuzyjnych do leków światłoczułych (nie przezroczysty)</t>
  </si>
  <si>
    <t>Uwaga: Udokumentowane badaniem klinicznym</t>
  </si>
  <si>
    <t>Rozmiar wg zapotrzebowań Zamawiającego</t>
  </si>
  <si>
    <t>rurka intubacyjna bez mankietu 3,0, ustno-nosowa, wykonana z miękkiego, elastycznego tworzywa, podwójna podziałka centymetrowa, wyraźne znaczniki głębokości, linia rtg, jałowa, jednorazowego użytku .</t>
  </si>
  <si>
    <t>rurka intubacyjna bez mankietu 3,5, ustno-nosowa, wykonana z miękkiego, elastycznego tworzywa, podwójna podziałka centymetrowa, wyraźne znaczniki głębokości, linia rtg, jałowa, jednorazowego użytku .</t>
  </si>
  <si>
    <t>rurka intubacyjna bez mankietu 4,0, ustno-nosowa, wykonana z miękkiego, elastycznego tworzywa, podwójna podziałka centymetrowa, wyraźne znaczniki głębokości, linia rtg, jałowa, jednorazowego użytku .</t>
  </si>
  <si>
    <t>rurka intubacyjna bez mankietu 5,0 ustno-nosowa, wykonana z miękkiego, elastycznego tworzywa, podwójna podziałka centymetrowa, wyraźne znaczniki głębokości, linia rtg, jałowa, jednorazowego użytku .</t>
  </si>
  <si>
    <t>rurka intubacyjna bez mankietu 6,0, ustno-nosowa, wykonana z miękkiego, elastycznego tworzywa, podwójna podziałka centymetrowa, wyraźne znaczniki głębokości, linia rtg, jałowa, jednorazowego użytku .</t>
  </si>
  <si>
    <t>Rurka intubacyjna Nr 6,0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</si>
  <si>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bez mankietu 7,0, ustno-nosowa, wykonana z miękkiego, elastycznego tworzywa, podwójna podziałka centymetrowa, wyraźne znaczniki głębokości, linia rtg, jałowa, jednorazowego użytku .</t>
  </si>
  <si>
    <t>Rurka intubacyjna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</si>
  <si>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</si>
  <si>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</si>
  <si>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</si>
  <si>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9,0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</si>
  <si>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7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</si>
  <si>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8</t>
  </si>
  <si>
    <t>Rurka intubacyjna z mankietem uszczelniajacym nr 5</t>
  </si>
  <si>
    <t>Rurka intubacyjna zbrojona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</si>
  <si>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zbrojona Nr8,0 przezroczysta z mankietem niskociśnieniowym, z otworem Murphy'ego o zaokrąglonych krawędziach, z oznaczeniem głębokości na rurce, z linią kontrastową widoczną w RTG, z opisem rozmiaru na rurce i łączniku, silikonowana nie</t>
  </si>
  <si>
    <t xml:space="preserve">Rurka tracheostomijna nr 6 z mankietem niskociśnieniwym i balonikem kontrolnym wskazującym stan napełnienia, silikonowana, linia rtg na całej długości rurki, taśma mocująca, jałowa, jednorazowego użytku </t>
  </si>
  <si>
    <t xml:space="preserve">Rurka tracheostomijna nr 9 z mankietem niskociśnieniwym i balonikem kontrolnym wskazującym stan napełnienia, silikonowana, linia rtg na całej długości rurki, taśma mocująca, jałowa, jednorazowego użytku </t>
  </si>
  <si>
    <t>Rurka tracheotomijna be zmankietu uszczelniającego nr 5</t>
  </si>
  <si>
    <t>Rurka tracheotomijna be zmankietu uszczelniającego nr 6</t>
  </si>
  <si>
    <t>Rurka tracheotomijna be zmankietu uszczelniającego nr 7</t>
  </si>
  <si>
    <t>Rurka tracheotomijna be zmankietu uszczelniającego nr 8</t>
  </si>
  <si>
    <t>Rurka tracheotomijna be zmankietu uszczelniającego nr 9</t>
  </si>
  <si>
    <t>Rurka ustno-gardłowa Guedel, jednorazowa, jałowa, pojedynczo pakowana, kolorowy znacznik rozmiarów: rozmiar: 3, 4, 5, 6, 7, 8. Rozm. W zależności od zapotrzebowań Zamawiającego</t>
  </si>
  <si>
    <t>Prowadnica intubacyjna do rurek intubacyjnych - pełny zakres rozmiarów, w zależności od zapotrzebowań Zamawiającego</t>
  </si>
  <si>
    <t>thermovent O2 + przewód tlenowy do thermovent T</t>
  </si>
  <si>
    <t>Igła biopsyjna HEPAFIX LUER LOCK do biopsji wątroby B/BRAUN  16G/1,6mm</t>
  </si>
  <si>
    <t>wkład jednorazowy do ssaka BASIC</t>
  </si>
  <si>
    <t>Wkład jednorazowy do ssaka Victoria II</t>
  </si>
  <si>
    <t>Kaniula G 17 1,4x 45mm do długotrwałych wlewów dożylnych, wykonana z PTFE,wolna od lateksu i PCV, z zaworem iniekcyjnym, z korkirm samodomykającym, widoczna w promieniach RTG i filtrem hydrofobowym, korek luer-lock z trzpieniem poniżej jego krawędzi, ze skrzydełkami, przepływ 125 ml/min</t>
  </si>
  <si>
    <t>Kaniula G 18 1,2x 32mm do długotrwałych wlewów dożylnych, wykonana z PTFE,wolna od lateksu i PCV, z zaworem iniekcyjnym, z korkirm samodomykającym, widoczna w promieniach RTG i filtrem hydrofobowym, korek luer-lock z trzpieniem poniżej jego krawędzi, ze skrzydełkami, przepływ 80 ml/min</t>
  </si>
  <si>
    <t>Kaniula G 20 1,0x 32mm do długotrwałych wlewów dożylnych, wykonana z PTFE,wolna od lateksu i PCV, z zaworem iniekcyjnym, z korkirm samodomykającym, widoczna w promieniach RTG i filtrem hydrofobowym, korek luer-lock z trzpieniem poniżej jego krawędzi, ze skrzydełkami, przepływ 54 ml/min</t>
  </si>
  <si>
    <t>Kaniula G 16 1,7x 45mm do długotrwałych wlewów dożylnych, wykonana z PTFE,wolna od lateksu i PCV, z zaworem iniekcyjnym, z korkirm samodomykającym, widoczna w promieniach RTG i filtrem hydrofobowym, korek luer-lock z trzpieniem poniżej jego krawędzi, ze skrzydełkami, przepływ 180 ml/min</t>
  </si>
  <si>
    <t>Kwota wadium w PLN</t>
  </si>
  <si>
    <t>Kaniula G 24 0,7x 19mm do długotrwałych wlewów dożylnych, wykonana z PTFE,wolna od lateksu i PCV, z zaworem iniekcyjnym, z korkirm samodomykającym, widoczna w promieniach RTG i filtrem hydrofobowym, korek luer-lock z trzpieniem poniżej jego krawędzi, ze skrzydełkami, przepływ 18 ml/min</t>
  </si>
  <si>
    <t>Kaniula G 22 0,8x 25mm do długotrwałych wlewów dożylnych, wykonana z PTFE,wolna od lateksu i PCV, z zaworem iniekcyjnym, z korkirm samodomykającym, widoczna w promieniach RTG i filtrem hydrofobowym, korek luer-lock z trzpieniem poniżej jego krawędzi, ze skrzydełkami, przepływ 31 ml/min</t>
  </si>
  <si>
    <t>Kaniula G 26 0,6x 19mm do długotrwałych wlewów dożylnych, wykonana z PTFE,wolna od lateksu i PCV, z zaworem iniekcyjnym, z korkirm samodomykającym, widoczna w promieniach RTG i filtrem hydrofobowym, korek luer-lock z trzpieniem poniżej jego krawędzi, ze skrzydełkami, przepływ 10 ml/min</t>
  </si>
  <si>
    <t>Kaniula G18,  1,3 x 45mm wyposażona w automatyczny, owalny plastikowy mechanizm zapobiegający przed zakłuciem podczas użytkowani. FEP, posiadająca paski kontrastujące  w RTG, samodomykający się korek portu bocznego oraz filtr hydrofobowy. Opakowanie typu tyvec. Pakowane pojedyńczo, napisy na opakowaniu w języku polskim, przepływ 95 ml/min</t>
  </si>
  <si>
    <t>Kaniula G20,  1,1 x 32mm wyposażona w automatyczny, owalny plastikowy mechanizm zapobiegający przed zakłuciem podczas użytkowani. FEP, posiadająca paski kontrastujące  w RTG, samodomykający się korek portu bocznego oraz filtr hydrofobowy. Opakowanie typu tyvec. Pakowane pojedyńczo, napisy na opakowaniu w języku polskim, przepływ 65 ml/min</t>
  </si>
  <si>
    <t>Pierścień dotorebkowy napinający</t>
  </si>
  <si>
    <t>Pierścień malyugina</t>
  </si>
  <si>
    <t>Kaniula G22,  0,9 x 25mm wyposażona w automatyczny, owalny plastikowy mechanizm zapobiegający przed zakłuciem podczas użytkowani. FEP, posiadająca paski kontrastujące  w RTG, samodomykający się korek portu bocznego oraz filtr hydrofobowy. Opakowanie typu tyvec. Pakowane pojedyńczo, napisy na opakowaniu w języku polskim, przepływ 36 ml/min</t>
  </si>
  <si>
    <t>Jednorazowe szczoteczki do chirurgicznego mycia rąk, plastikowe</t>
  </si>
  <si>
    <t>Tasma IVS do leczenia nietrzymania moczu. Materiał - polipropylen monofilamentowy. Atreumatyczne brzegi zakończone pętelkami, grubość taśmy 0,5mm (+/- 0,01mm), porowatość 86% (+/- 1%), gramatura 70 g/m2 (+/-5 g/m2), długość 50cm (+/-1cm), szerokość 1,3 cm (+/-0,05cm)</t>
  </si>
  <si>
    <t>Proteza naczyniowa tętniczo - żylna  ze strech 6mmx40cm, niezbrojona</t>
  </si>
  <si>
    <t>Cewnik Couvelair CH 20,  2-biezny silikonowany</t>
  </si>
  <si>
    <t>Cewnik Couvelair CH 22,  2-biezny silikonowany</t>
  </si>
  <si>
    <t>Cewnik Couvelair CH 20,  3-biezny silikonowany</t>
  </si>
  <si>
    <t>Cewnik Couvelair CH 22,  3-biezny silikonowany</t>
  </si>
  <si>
    <t>Zestaw Cystofix  CH 10</t>
  </si>
  <si>
    <t>Siatka do leczenia zaburzeń statyki dna miednicy mniejszej. Wykonana z polipropylenu monofilamentowego, implant 0o anatomicznym kształcie z sześcioma ramionami, wyskość 9 cm (+/- 0,5cm), szerokość 6,5cm (+/-0,5cm), grubość 0,25 mm (+/-0,02mm), porowatość średnia 60% (+/-1%), gramatura 19g/m2 (+/-0,5g)</t>
  </si>
  <si>
    <t>Oksydowana regenerowana celuloza. Czas wchłaniania do 14 dni. pH 2,5-3,5 oraz bakteriobójczość wobec szczepów MRSA, VPR, PRSP. Rozmiar 5cm x 7,5cm</t>
  </si>
  <si>
    <t>Oksydowana regenerowana celuloza. Czas wchłaniania do 14 dni. pH 2,5-3,5 oraz bakteriobójczość wobec szczepów MRSA, VPR, PRSP. Rozmiar 10cm x 20cm</t>
  </si>
  <si>
    <t>Struktura, nieutkana, nierozwarstwialna włóknina hemostatyczna, zawartość grupy karboksylowej 18-24%. Rozmiar 2,5cm x 5,2cm - saszetki</t>
  </si>
  <si>
    <t>Materiał hemostatyczny o mikrowłókienkowym splocie, zbudowany z 7 warstw. Rozmiar 2,5cm x 5,1cm</t>
  </si>
  <si>
    <t>saszetki</t>
  </si>
  <si>
    <t>Materiał hemostatyczny o mikrowłókienkowym splocie, zbudowany z 7 warstw. Rozmiar 5,1cm x 10,2cm</t>
  </si>
  <si>
    <t>Materiał hemostatyczny o zwartym splocie. Rozmiar 7,5cm x 10cm</t>
  </si>
  <si>
    <t>Materiał hemostatyczny o zwartym splocie. Rozmiar 2,5cm x 2,5cm</t>
  </si>
  <si>
    <t>Pakiet 18 - Cewniki urologiczne, cewniki do odsysania, zgłębmiki żołądkowe</t>
  </si>
  <si>
    <t>Pakiet 19 - Drobny sprzęt medyczny</t>
  </si>
  <si>
    <t>Pakiet 20 - Noże okulistyczne</t>
  </si>
  <si>
    <t>Aparat do przetoczeń Ifusomat Space Line Standard</t>
  </si>
  <si>
    <t>Przyrząd do przetaczania krwi i preparatów krwi, jałowy, niepirogenny, nietoksyczny, nie zawierający lateksu. W skład przyrządu wchodzą: igła biorcza dwukanałowa, osłonka igły biorczej, hydrofobowy filtr powietrza, zatyczka filtra, komora kroplowa o długości 90mm; pojemność 18 ml wolna od PCV; 20 kropli=1ml+/-0,1ml, filtr krwi o wielkości oczek 200 um, zaciskacz rolkowy z regulacją min. 15mm, rolka zaciskacza, dren medyczny o długości 150 cm, łącznik stożkowy typ luer-lock, osłonka łącznika. Opakowanie jednostkowe typ blister-pack, sterylizowane EO. Nazwa producenta na opakowaniu.</t>
  </si>
  <si>
    <t>Przyrząd do przetaczania płynów infuzyjnych, jałowy, niepirogenny, nietoksyczny, nie zawiera lateksu. W składzie: igła biorcza dwukanałowa, osłonka igły biorczej, hydrofobowy filtr powietrza, zatyczka filtra, komora kroplowa o dł. min. 60mm; poj. 12ml wolna od PCV; 20 kropli=1ml+/-0,1ml, filtr płynu o wielkości oczek 15 um, zaciskacz rolkowy regulacja min. 15mm, rolka zaciskacza, dren o długości 150 cm wykonany z PCV nie zawierający ftalanów, łącznik stożkowy typ luer-lock, osłona łącznika stożkowego, posiadający precyzyjny regulator przepływu z zaczepem do umocowania końcówki drenu na tylnej powierzchni. Kolor nadruku różniący się od nadruku na opakowaniu przyrządów do przetoczeń krwi. Opakowanie jednostkowe typ blister-pack, sterylizowane EO. Nazwa producenta na zaciskaczu</t>
  </si>
  <si>
    <t>Pojemniki na odpady medyczne 0,5-0,7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</si>
  <si>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</si>
  <si>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2,0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</si>
  <si>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Uchwyt do rurki intubacyjnej. Rozmiar 7,0 - 8,5</t>
  </si>
  <si>
    <t>Uchwyt do rurki trachestomijnej - dla dorosłych</t>
  </si>
  <si>
    <t>Zamknięty system do odsysania zaintubowanego pacjenta (dorosłego) z cewnikiem o podwójnym świetle dł. cewnika 570mm, rozmiar 14, do 72 godz</t>
  </si>
  <si>
    <t>Zamknięty system do odsysania dla pacjentów dorosłych z tracheostomią - dł. cewnika 300mm, rozmiar 14 ,do 72 godz</t>
  </si>
  <si>
    <t>rurka intubacyjna bez mankietu 2,5, ustno-nosowa, wykonana z miękkiego, elastycznego tworzywa, podwójna podziałka centymetrowa, wyraźne znaczniki głębokości, linia rtg, jałowa, jednorazowego użytku .</t>
  </si>
  <si>
    <t>Dren Redon nr 12 dł. 75 (70)</t>
  </si>
  <si>
    <t>Dren Redon nr 14 70(75) cm</t>
  </si>
  <si>
    <t>Dren Redon nr 16 dł. 75 (70)</t>
  </si>
  <si>
    <t>Dren Redon nr 18 dł. 75 (70)</t>
  </si>
  <si>
    <t>Dren Redon nr 20</t>
  </si>
  <si>
    <t>Ewakuator laparoskopowy ,poj 200 ml, kompatybilny z urzadzeniem do elektrochirurgii VIO</t>
  </si>
  <si>
    <t>Ewakuator laparoskopowy, poj. 410 ml,kompatybilny z urzadzeniem do elektrochirurgii VIO</t>
  </si>
  <si>
    <t>Pakiet 9 - Ewakuator laparoskopowy</t>
  </si>
  <si>
    <t>Pakiet 10- Dreny Redon, Cewniki do odsysania, Golarki, Pojemniki na próbki śluzu</t>
  </si>
  <si>
    <t>Pakiet 11 - Obwody oddechowe</t>
  </si>
  <si>
    <t>Pakiet 12- Zgłębnik do żywienia dojelitowego</t>
  </si>
  <si>
    <t>Pakiet 13 -Materiały zużywalne do strzykawki automatycznej CT 9000ADV</t>
  </si>
  <si>
    <t>Pakiet 14 -Filtr bakteryjno wirusowy</t>
  </si>
  <si>
    <t>Pakiet 15- Igły, strzykawki,  aparaty do przetoczeń</t>
  </si>
  <si>
    <t xml:space="preserve">Przedłużacz do pomp infuzyjnych przezroczysty
długość drenu 25cm
opakowanie jednostkowe typu blister - pack </t>
  </si>
  <si>
    <t>Pojemniki na odpady medyczne 5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</si>
  <si>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</si>
  <si>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Strzykawka j.u. 20ml dwuczęściowa, skala co 1 ml rozszerzana do 23ml, przezroczysty cylinder, tłok kolorowy,  nazwa producenta na pojedynczej strzykawce, a'50szt</t>
  </si>
  <si>
    <t xml:space="preserve">Strzykawka j.u. do pomp infuzyjnych 50/60 ml trzyczęściowa, Luer-Lock, </t>
  </si>
  <si>
    <t xml:space="preserve">Strzykawka j.u. 50/60 ml trzyczęściowa do leków światłoczułych (bursztynowa) luer-lock do pomp infuzyjnych.  </t>
  </si>
  <si>
    <t xml:space="preserve">Strzykawka j.u. trzyczęściowa 50-60ml cewnikowa typu Janet </t>
  </si>
  <si>
    <t>Strzykawka j.u. Cewnikowa 100ml z dodatkowym łącznikiem luer</t>
  </si>
  <si>
    <t xml:space="preserve">Przedłużacz do pomp infuzyjnych przezroczysty
długość drenu 150cm
opakowanie jednostkowe typu blister - pack </t>
  </si>
  <si>
    <t>opak</t>
  </si>
  <si>
    <t>Zgłebnik żołądkowy z zatyczką dł. 1250mm CH16</t>
  </si>
  <si>
    <t>Zgłebnik żołądkowy z zatyczką dł. 1250mm CH18</t>
  </si>
  <si>
    <t xml:space="preserve">Papier EKG do Page Writer 200/300pi M1771A/1770A do HP M1709A </t>
  </si>
  <si>
    <t xml:space="preserve">Korki do kaniul białe </t>
  </si>
  <si>
    <t>Strzykawka j.u do insuliny z igłą G29 (0,33x12) a'100</t>
  </si>
  <si>
    <t>Aparat do szybkiego przetaczania płynów</t>
  </si>
  <si>
    <t>Igła do PENA 0,30x8mm a'100</t>
  </si>
  <si>
    <t>Igła iniekcyjna j.u.  0,6x30 a 100szt opis j.w</t>
  </si>
  <si>
    <t>Igła iniekcyjna j.u.  0,7x30 a 100szt opis j.w</t>
  </si>
  <si>
    <t>Igła iniekcyjna j.u.  0,8x40 a 100szt opis j.w</t>
  </si>
  <si>
    <t>Igła iniekcyjna j.u.  0,9x40 a 100szt opis j.w</t>
  </si>
  <si>
    <t>Igła iniekcyjna j.u. 1,1x40 a 100szt opis j.w</t>
  </si>
  <si>
    <t>Igła iniekcyjna j.u. 1,2x40 a 100szt opis j.w</t>
  </si>
  <si>
    <t>Igła typ "motylek" z drenem 30cm 22G</t>
  </si>
  <si>
    <t>Kaniula dotętnicza 20G x 45mm z zaworem odcinającym, zapobiegającym wstecznemu wypływowi krwi</t>
  </si>
  <si>
    <t>Pakiet 21 - Akcesoria ginekologiczne</t>
  </si>
  <si>
    <t>Pakiet 22- Elektrody, żele, rejestratory</t>
  </si>
  <si>
    <t>Uchwyt velcro typu rzep, 2 cm x 23 cm, jako organizator przewodów</t>
  </si>
  <si>
    <t>Pakiet 23 - Klej chirurgiczny</t>
  </si>
  <si>
    <t>Pakiet 24 - Siatki przepuklinowe</t>
  </si>
  <si>
    <t>Pakiet 25 - Zestawy do znieczuleń</t>
  </si>
  <si>
    <t>Pakiet 26 - Pieluchomajtki</t>
  </si>
  <si>
    <t>Pakiet 27 - Zestaw do cewnikowania</t>
  </si>
  <si>
    <t>Pakiet 28 - Zestaw do biopsji aspiracyjnej macicy</t>
  </si>
  <si>
    <t>Pakiet 29- Ifusomat Space Line Standard</t>
  </si>
  <si>
    <t>Pakiet 30- Materiały hemostatyczne</t>
  </si>
  <si>
    <t>Pakiet 31- Tasma IVS do leczenia nietrzymania moczu i siatka</t>
  </si>
  <si>
    <t>Pakiet 32- Pierścienie okulistyczne dotorebkowe i typ malyugina</t>
  </si>
  <si>
    <t>Pakiet 33- Prowadniki urologiczne</t>
  </si>
  <si>
    <t xml:space="preserve">Pakiet 34- Proteza naczyniowa </t>
  </si>
  <si>
    <t>Pakiet 35- Obłożenia jednorazowe</t>
  </si>
  <si>
    <t>Pakiet 36- Paco Flow</t>
  </si>
  <si>
    <t>Pakiet 37- Cewnik Couvelair</t>
  </si>
  <si>
    <t>Pakiet 38- Cystofix</t>
  </si>
  <si>
    <t>Nr pakietu</t>
  </si>
  <si>
    <t>Kwoty wadium</t>
  </si>
  <si>
    <t>Pakiet 40- Inne artykuły medyczne</t>
  </si>
  <si>
    <t>Zestaw do toalety j.ustnej zawierający szczoteczkę do zębów z odsysaniem z zastawką i gabką</t>
  </si>
  <si>
    <t>Czepek do mycia głowy pacjenta nie wymagający dodatkowego namoczenia głowy, w opakowaniu pomagającym utrzymać temparaturę czepka oraz zapewniającym możliwość podgrzewania w kuchence mikrofalowej do 30 sekund przy mocy 1000 W.</t>
  </si>
  <si>
    <t>Cewnik urologiczny typ Nelaton nr 6, jednorazowego użytku, sterylny  dł. 44cm</t>
  </si>
  <si>
    <t>Cewnik urologiczny typ Nelaton nr 8, jednorazowego użytku, sterylny  dł.  44cm</t>
  </si>
  <si>
    <t>Cewnik urologiczny typ Nelaton nr 10, jednorazowego użytku, sterylny  dł. 44cm</t>
  </si>
  <si>
    <t>Cewnik urologiczny typ Nelaton nr 12, jednorazowego użytku, sterylny  dł. 44cm</t>
  </si>
  <si>
    <t>Rurka tracheostomijna z mankietem 9 z odsysaniem</t>
  </si>
  <si>
    <t>Rurka tracheostomijna z mankietem nr 8 z odsysaniem</t>
  </si>
  <si>
    <t>Cewnik urologiczny typ Nelaton nr 14, jednorazowego użytku, sterylny  dł. 44cm</t>
  </si>
  <si>
    <t>Cewnik urologiczny typ Nelaton nr 16, jednorazowego użytku, sterylny  dł. 44cm</t>
  </si>
  <si>
    <t>Cewnik urologiczny typ Nelaton nr 18, jednorazowego użytku, sterylny  dł. 44cm</t>
  </si>
  <si>
    <t>Cewnik urologiczny typ Nelaton nr 20, jednorazowego użytku, sterylny  dł.  44Cm</t>
  </si>
  <si>
    <t>Cewnik urologiczny typ Nelaton nr 22, jednorazowego użytku, sterylny  dł.  44Cm</t>
  </si>
  <si>
    <t xml:space="preserve">Cewnik Foleya Ch 8 dwudrożny z balonem 3-5ml, lateks pokryty silikonem, pakowany podwójnie opakowanie wewnętrzne folia, opakowanie zewnętrzne papier-folia. </t>
  </si>
  <si>
    <t xml:space="preserve">Cewnik Foleya Ch 10 dwudrożny z balonem 3-5ml, lateks pokryty silikonem , pakowany podwójnie opakowanie wewnętrzne folia, opakowanie zewnętrzne papier-folia. </t>
  </si>
  <si>
    <t xml:space="preserve">Cewnik Foleya Ch 12  dwudrożny z balonem 5-15ml, lateks pokryty silikonem, pakowany podwójnie opakowanie wewnętrzne folia, opakowanie zewnętrzne papier-folia. </t>
  </si>
  <si>
    <t xml:space="preserve">Cewnik Foleya Ch 14  dwudrożny z balonem 5-15ml , lateks pokryty silikonem, pakowany podwójnie opakowanie wewnętrzne folia, opakowanie zewnętrzne papier-folia. </t>
  </si>
  <si>
    <t xml:space="preserve">Cewnik Foleya Ch 16  dwudrożny z balonem 5-15ml , lateks pokryty silikonem, pakowany podwójnie opakowanie wewnętrzne folia, opakowanie zewnętrzne papier-folia.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</si>
</sst>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165" fontId="1" fillId="0" borderId="4" xfId="15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3" xfId="19" applyFont="1" applyFill="1" applyBorder="1" applyAlignment="1">
      <alignment wrapText="1"/>
      <protection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" fillId="0" borderId="4" xfId="15" applyNumberFormat="1" applyFont="1" applyFill="1" applyBorder="1" applyAlignment="1" applyProtection="1">
      <alignment/>
      <protection/>
    </xf>
    <xf numFmtId="0" fontId="2" fillId="2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66" fontId="1" fillId="0" borderId="3" xfId="0" applyNumberFormat="1" applyFont="1" applyFill="1" applyBorder="1" applyAlignment="1">
      <alignment vertical="center" wrapText="1"/>
    </xf>
    <xf numFmtId="0" fontId="3" fillId="0" borderId="9" xfId="19" applyFont="1" applyFill="1" applyBorder="1" applyAlignment="1">
      <alignment wrapText="1"/>
      <protection/>
    </xf>
    <xf numFmtId="0" fontId="1" fillId="0" borderId="3" xfId="19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8" xfId="19" applyFont="1" applyFill="1" applyBorder="1" applyAlignment="1">
      <alignment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2" fillId="2" borderId="3" xfId="15" applyNumberFormat="1" applyFont="1" applyFill="1" applyBorder="1" applyAlignment="1" applyProtection="1">
      <alignment horizontal="center" wrapText="1"/>
      <protection/>
    </xf>
    <xf numFmtId="4" fontId="1" fillId="0" borderId="3" xfId="15" applyNumberFormat="1" applyFont="1" applyFill="1" applyBorder="1" applyAlignment="1" applyProtection="1">
      <alignment/>
      <protection/>
    </xf>
    <xf numFmtId="4" fontId="1" fillId="0" borderId="2" xfId="15" applyNumberFormat="1" applyFont="1" applyFill="1" applyBorder="1" applyAlignment="1" applyProtection="1">
      <alignment/>
      <protection/>
    </xf>
    <xf numFmtId="4" fontId="1" fillId="0" borderId="0" xfId="15" applyNumberFormat="1" applyFont="1" applyFill="1" applyBorder="1" applyAlignment="1" applyProtection="1">
      <alignment/>
      <protection/>
    </xf>
    <xf numFmtId="4" fontId="2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19" applyFont="1" applyFill="1" applyBorder="1" applyAlignment="1">
      <alignment wrapText="1"/>
      <protection/>
    </xf>
    <xf numFmtId="0" fontId="1" fillId="0" borderId="0" xfId="19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7" xfId="19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4" fontId="1" fillId="0" borderId="3" xfId="15" applyNumberFormat="1" applyFont="1" applyFill="1" applyBorder="1" applyAlignment="1" applyProtection="1">
      <alignment horizontal="center" vertical="center"/>
      <protection/>
    </xf>
    <xf numFmtId="0" fontId="1" fillId="0" borderId="8" xfId="19" applyFont="1" applyFill="1" applyBorder="1" applyAlignment="1">
      <alignment vertical="top" wrapText="1"/>
      <protection/>
    </xf>
    <xf numFmtId="0" fontId="1" fillId="0" borderId="4" xfId="0" applyFont="1" applyFill="1" applyBorder="1" applyAlignment="1">
      <alignment/>
    </xf>
    <xf numFmtId="0" fontId="1" fillId="0" borderId="14" xfId="19" applyFont="1" applyFill="1" applyBorder="1" applyAlignment="1">
      <alignment vertical="top" wrapText="1"/>
      <protection/>
    </xf>
    <xf numFmtId="0" fontId="1" fillId="0" borderId="0" xfId="19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4" fontId="2" fillId="0" borderId="3" xfId="15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>
      <alignment horizontal="center"/>
    </xf>
    <xf numFmtId="0" fontId="1" fillId="0" borderId="7" xfId="19" applyFont="1" applyFill="1" applyBorder="1" applyAlignment="1">
      <alignment wrapText="1"/>
      <protection/>
    </xf>
    <xf numFmtId="0" fontId="9" fillId="0" borderId="3" xfId="19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" xfId="15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19" applyFont="1" applyFill="1" applyBorder="1" applyAlignment="1">
      <alignment horizontal="center" vertical="center" wrapText="1"/>
      <protection/>
    </xf>
    <xf numFmtId="4" fontId="1" fillId="0" borderId="3" xfId="24" applyNumberFormat="1" applyFont="1" applyFill="1" applyBorder="1" applyAlignment="1" applyProtection="1">
      <alignment horizontal="right" vertical="center" wrapText="1"/>
      <protection/>
    </xf>
    <xf numFmtId="4" fontId="1" fillId="0" borderId="3" xfId="24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21" applyFont="1" applyFill="1" applyBorder="1" applyAlignment="1">
      <alignment vertical="center" wrapText="1"/>
      <protection/>
    </xf>
    <xf numFmtId="0" fontId="1" fillId="0" borderId="15" xfId="19" applyFont="1" applyFill="1" applyBorder="1" applyAlignment="1">
      <alignment vertical="center" wrapText="1"/>
      <protection/>
    </xf>
    <xf numFmtId="0" fontId="1" fillId="0" borderId="13" xfId="19" applyFont="1" applyFill="1" applyBorder="1" applyAlignment="1">
      <alignment horizontal="center" vertical="center" wrapText="1"/>
      <protection/>
    </xf>
    <xf numFmtId="0" fontId="1" fillId="0" borderId="3" xfId="21" applyFont="1" applyFill="1" applyBorder="1" applyAlignment="1">
      <alignment vertical="center" wrapText="1"/>
      <protection/>
    </xf>
    <xf numFmtId="0" fontId="1" fillId="0" borderId="3" xfId="19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/>
    </xf>
    <xf numFmtId="0" fontId="1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Fill="1" applyBorder="1" applyAlignment="1" applyProtection="1">
      <alignment wrapText="1"/>
      <protection locked="0"/>
    </xf>
    <xf numFmtId="0" fontId="1" fillId="0" borderId="0" xfId="19" applyFont="1" applyFill="1" applyBorder="1" applyAlignment="1">
      <alignment horizontal="center" wrapText="1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2" fillId="0" borderId="3" xfId="15" applyNumberFormat="1" applyFont="1" applyFill="1" applyBorder="1" applyAlignment="1" applyProtection="1">
      <alignment/>
      <protection/>
    </xf>
    <xf numFmtId="0" fontId="1" fillId="0" borderId="9" xfId="19" applyFont="1" applyFill="1" applyBorder="1" applyAlignment="1">
      <alignment vertical="center" wrapText="1"/>
      <protection/>
    </xf>
    <xf numFmtId="0" fontId="1" fillId="0" borderId="12" xfId="19" applyFont="1" applyFill="1" applyBorder="1" applyAlignment="1">
      <alignment horizontal="center" vertical="center"/>
      <protection/>
    </xf>
    <xf numFmtId="0" fontId="1" fillId="0" borderId="7" xfId="19" applyFont="1" applyFill="1" applyBorder="1" applyAlignment="1">
      <alignment vertical="center" wrapText="1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vertical="center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2" fillId="0" borderId="0" xfId="19" applyFont="1" applyFill="1" applyBorder="1" applyAlignment="1">
      <alignment vertical="top" wrapText="1"/>
      <protection/>
    </xf>
    <xf numFmtId="0" fontId="1" fillId="0" borderId="0" xfId="19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4" fontId="1" fillId="0" borderId="15" xfId="15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6" xfId="15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19" applyFont="1" applyFill="1" applyBorder="1" applyAlignment="1">
      <alignment vertical="center" wrapText="1"/>
      <protection/>
    </xf>
    <xf numFmtId="0" fontId="10" fillId="0" borderId="3" xfId="19" applyFont="1" applyFill="1" applyBorder="1" applyAlignment="1">
      <alignment horizontal="center" vertical="center" wrapText="1"/>
      <protection/>
    </xf>
    <xf numFmtId="0" fontId="1" fillId="0" borderId="2" xfId="19" applyFont="1" applyFill="1" applyBorder="1" applyAlignment="1">
      <alignment horizontal="center" vertical="center"/>
      <protection/>
    </xf>
    <xf numFmtId="0" fontId="10" fillId="0" borderId="2" xfId="19" applyFont="1" applyFill="1" applyBorder="1" applyAlignment="1">
      <alignment horizontal="center" vertical="center" wrapText="1"/>
      <protection/>
    </xf>
    <xf numFmtId="0" fontId="1" fillId="0" borderId="4" xfId="19" applyFont="1" applyFill="1" applyBorder="1" applyAlignment="1">
      <alignment vertical="center" wrapText="1"/>
      <protection/>
    </xf>
    <xf numFmtId="0" fontId="10" fillId="0" borderId="4" xfId="19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4" fontId="2" fillId="0" borderId="3" xfId="15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center" vertical="center"/>
    </xf>
    <xf numFmtId="0" fontId="1" fillId="0" borderId="0" xfId="20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>
      <alignment horizontal="center" vertical="center"/>
    </xf>
    <xf numFmtId="4" fontId="2" fillId="2" borderId="19" xfId="15" applyNumberFormat="1" applyFont="1" applyFill="1" applyBorder="1" applyAlignment="1" applyProtection="1">
      <alignment horizontal="center" vertical="center" wrapText="1"/>
      <protection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19" applyFont="1" applyFill="1" applyBorder="1" applyAlignment="1">
      <alignment vertical="center" wrapText="1"/>
      <protection/>
    </xf>
    <xf numFmtId="0" fontId="1" fillId="0" borderId="4" xfId="19" applyFont="1" applyFill="1" applyBorder="1" applyAlignment="1">
      <alignment horizontal="center" vertical="center"/>
      <protection/>
    </xf>
    <xf numFmtId="0" fontId="1" fillId="0" borderId="12" xfId="19" applyFont="1" applyFill="1" applyBorder="1" applyAlignment="1">
      <alignment vertical="center" wrapText="1"/>
      <protection/>
    </xf>
    <xf numFmtId="0" fontId="2" fillId="0" borderId="0" xfId="19" applyFont="1" applyFill="1" applyBorder="1" applyAlignment="1">
      <alignment vertical="center" wrapText="1"/>
      <protection/>
    </xf>
    <xf numFmtId="0" fontId="1" fillId="0" borderId="1" xfId="19" applyFont="1" applyFill="1" applyBorder="1" applyAlignment="1">
      <alignment vertical="center" wrapText="1"/>
      <protection/>
    </xf>
    <xf numFmtId="0" fontId="1" fillId="0" borderId="2" xfId="19" applyFont="1" applyFill="1" applyBorder="1" applyAlignment="1">
      <alignment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3" xfId="1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4" fontId="1" fillId="0" borderId="1" xfId="24" applyNumberFormat="1" applyFont="1" applyFill="1" applyBorder="1" applyAlignment="1" applyProtection="1">
      <alignment/>
      <protection/>
    </xf>
    <xf numFmtId="4" fontId="1" fillId="0" borderId="8" xfId="24" applyNumberFormat="1" applyFont="1" applyFill="1" applyBorder="1" applyAlignment="1">
      <alignment/>
    </xf>
    <xf numFmtId="0" fontId="1" fillId="0" borderId="14" xfId="19" applyFont="1" applyFill="1" applyBorder="1" applyAlignment="1">
      <alignment wrapText="1"/>
      <protection/>
    </xf>
    <xf numFmtId="1" fontId="1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2" fillId="0" borderId="3" xfId="24" applyNumberFormat="1" applyFont="1" applyFill="1" applyBorder="1" applyAlignment="1" applyProtection="1">
      <alignment/>
      <protection/>
    </xf>
    <xf numFmtId="4" fontId="2" fillId="0" borderId="3" xfId="24" applyNumberFormat="1" applyFont="1" applyFill="1" applyBorder="1" applyAlignment="1">
      <alignment/>
    </xf>
    <xf numFmtId="4" fontId="0" fillId="0" borderId="0" xfId="24" applyNumberFormat="1" applyFont="1" applyFill="1" applyBorder="1" applyAlignment="1" applyProtection="1">
      <alignment/>
      <protection/>
    </xf>
    <xf numFmtId="4" fontId="0" fillId="0" borderId="0" xfId="24" applyNumberFormat="1" applyFont="1" applyFill="1" applyBorder="1" applyAlignment="1">
      <alignment/>
    </xf>
    <xf numFmtId="0" fontId="1" fillId="0" borderId="3" xfId="19" applyFont="1" applyFill="1" applyBorder="1" applyAlignment="1">
      <alignment wrapText="1"/>
      <protection/>
    </xf>
    <xf numFmtId="4" fontId="1" fillId="0" borderId="3" xfId="24" applyNumberFormat="1" applyFont="1" applyFill="1" applyBorder="1" applyAlignment="1" applyProtection="1">
      <alignment/>
      <protection/>
    </xf>
    <xf numFmtId="4" fontId="1" fillId="0" borderId="3" xfId="24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 wrapText="1"/>
      <protection/>
    </xf>
    <xf numFmtId="1" fontId="2" fillId="0" borderId="9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horizontal="center" wrapText="1"/>
      <protection/>
    </xf>
    <xf numFmtId="0" fontId="1" fillId="0" borderId="2" xfId="19" applyFont="1" applyFill="1" applyBorder="1" applyAlignment="1">
      <alignment horizontal="center"/>
      <protection/>
    </xf>
    <xf numFmtId="0" fontId="1" fillId="0" borderId="2" xfId="19" applyFont="1" applyFill="1" applyBorder="1">
      <alignment/>
      <protection/>
    </xf>
    <xf numFmtId="0" fontId="1" fillId="0" borderId="4" xfId="19" applyFont="1" applyFill="1" applyBorder="1" applyAlignment="1">
      <alignment wrapText="1"/>
      <protection/>
    </xf>
    <xf numFmtId="0" fontId="1" fillId="0" borderId="4" xfId="19" applyFont="1" applyFill="1" applyBorder="1" applyAlignment="1">
      <alignment horizontal="center"/>
      <protection/>
    </xf>
    <xf numFmtId="1" fontId="1" fillId="0" borderId="14" xfId="0" applyNumberFormat="1" applyFont="1" applyFill="1" applyBorder="1" applyAlignment="1">
      <alignment horizontal="center"/>
    </xf>
    <xf numFmtId="0" fontId="1" fillId="0" borderId="18" xfId="19" applyFont="1" applyFill="1" applyBorder="1" applyAlignment="1">
      <alignment wrapText="1"/>
      <protection/>
    </xf>
    <xf numFmtId="0" fontId="1" fillId="0" borderId="3" xfId="19" applyFont="1" applyFill="1" applyBorder="1" applyAlignment="1">
      <alignment horizontal="center"/>
      <protection/>
    </xf>
    <xf numFmtId="1" fontId="1" fillId="0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24" applyNumberFormat="1" applyFont="1" applyFill="1" applyBorder="1" applyAlignment="1" applyProtection="1">
      <alignment/>
      <protection/>
    </xf>
    <xf numFmtId="4" fontId="2" fillId="0" borderId="0" xfId="24" applyNumberFormat="1" applyFont="1" applyFill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4" fontId="1" fillId="0" borderId="3" xfId="24" applyNumberFormat="1" applyFont="1" applyFill="1" applyBorder="1" applyAlignment="1" applyProtection="1">
      <alignment horizontal="center" vertical="center"/>
      <protection/>
    </xf>
    <xf numFmtId="4" fontId="1" fillId="0" borderId="3" xfId="24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" fontId="1" fillId="0" borderId="0" xfId="15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horizontal="center" vertical="center" wrapText="1"/>
      <protection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4" fontId="2" fillId="0" borderId="3" xfId="15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0" xfId="15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2" xfId="19" applyFont="1" applyFill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wrapText="1"/>
      <protection/>
    </xf>
    <xf numFmtId="0" fontId="1" fillId="0" borderId="3" xfId="19" applyFont="1" applyFill="1" applyBorder="1" applyAlignment="1">
      <alignment wrapText="1"/>
      <protection/>
    </xf>
    <xf numFmtId="0" fontId="1" fillId="0" borderId="4" xfId="19" applyFont="1" applyFill="1" applyBorder="1" applyAlignment="1">
      <alignment horizontal="center" wrapText="1"/>
      <protection/>
    </xf>
    <xf numFmtId="0" fontId="1" fillId="0" borderId="18" xfId="19" applyFont="1" applyFill="1" applyBorder="1" applyAlignment="1">
      <alignment horizontal="center" wrapText="1"/>
      <protection/>
    </xf>
    <xf numFmtId="0" fontId="1" fillId="0" borderId="3" xfId="19" applyFont="1" applyFill="1" applyBorder="1" applyAlignment="1">
      <alignment horizontal="center" wrapText="1"/>
      <protection/>
    </xf>
    <xf numFmtId="3" fontId="13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0" fillId="0" borderId="3" xfId="24" applyNumberFormat="1" applyFont="1" applyFill="1" applyBorder="1" applyAlignment="1" applyProtection="1">
      <alignment horizontal="center" vertical="center"/>
      <protection/>
    </xf>
    <xf numFmtId="4" fontId="0" fillId="0" borderId="3" xfId="24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24" applyNumberFormat="1" applyFont="1" applyFill="1" applyBorder="1" applyAlignment="1" applyProtection="1">
      <alignment/>
      <protection/>
    </xf>
    <xf numFmtId="4" fontId="4" fillId="0" borderId="3" xfId="24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7" xfId="0" applyFont="1" applyFill="1" applyBorder="1" applyAlignment="1">
      <alignment/>
    </xf>
    <xf numFmtId="0" fontId="0" fillId="0" borderId="3" xfId="19" applyFont="1" applyFill="1" applyBorder="1" applyAlignment="1">
      <alignment horizontal="left" vertical="center" wrapText="1"/>
      <protection/>
    </xf>
    <xf numFmtId="4" fontId="2" fillId="0" borderId="0" xfId="15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4" fontId="1" fillId="0" borderId="4" xfId="15" applyNumberFormat="1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1" fillId="0" borderId="4" xfId="15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3" xfId="19" applyNumberFormat="1" applyFont="1" applyFill="1" applyBorder="1" applyAlignment="1">
      <alignment wrapText="1"/>
      <protection/>
    </xf>
    <xf numFmtId="1" fontId="1" fillId="0" borderId="0" xfId="19" applyNumberFormat="1" applyFont="1" applyFill="1" applyBorder="1" applyAlignment="1">
      <alignment horizontal="center"/>
      <protection/>
    </xf>
    <xf numFmtId="1" fontId="1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" fontId="1" fillId="0" borderId="0" xfId="24" applyNumberFormat="1" applyFont="1" applyFill="1" applyBorder="1" applyAlignment="1" applyProtection="1">
      <alignment horizontal="center" vertical="center"/>
      <protection/>
    </xf>
    <xf numFmtId="4" fontId="1" fillId="0" borderId="0" xfId="2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" fontId="2" fillId="0" borderId="0" xfId="24" applyNumberFormat="1" applyFont="1" applyFill="1" applyBorder="1" applyAlignment="1" applyProtection="1">
      <alignment horizontal="center" vertical="center"/>
      <protection/>
    </xf>
    <xf numFmtId="4" fontId="2" fillId="0" borderId="0" xfId="2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3" fontId="0" fillId="0" borderId="3" xfId="0" applyNumberFormat="1" applyFont="1" applyFill="1" applyBorder="1" applyAlignment="1" applyProtection="1">
      <alignment wrapText="1"/>
      <protection/>
    </xf>
    <xf numFmtId="3" fontId="0" fillId="0" borderId="3" xfId="0" applyNumberFormat="1" applyFont="1" applyFill="1" applyBorder="1" applyAlignment="1" applyProtection="1">
      <alignment wrapText="1"/>
      <protection locked="0"/>
    </xf>
    <xf numFmtId="1" fontId="13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" xfId="18" applyBorder="1">
      <alignment/>
      <protection/>
    </xf>
    <xf numFmtId="1" fontId="2" fillId="2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right" vertical="center"/>
    </xf>
    <xf numFmtId="1" fontId="1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25" xfId="19" applyNumberFormat="1" applyFont="1" applyFill="1" applyBorder="1" applyAlignment="1">
      <alignment horizontal="center" vertical="center"/>
      <protection/>
    </xf>
    <xf numFmtId="2" fontId="0" fillId="0" borderId="3" xfId="0" applyNumberFormat="1" applyFont="1" applyFill="1" applyBorder="1" applyAlignment="1" applyProtection="1">
      <alignment horizontal="right"/>
      <protection/>
    </xf>
    <xf numFmtId="4" fontId="4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 applyProtection="1">
      <alignment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19" applyFont="1" applyFill="1" applyBorder="1" applyAlignment="1">
      <alignment horizontal="center" vertical="center" wrapText="1"/>
      <protection/>
    </xf>
    <xf numFmtId="0" fontId="1" fillId="0" borderId="15" xfId="19" applyFont="1" applyFill="1" applyBorder="1" applyAlignment="1">
      <alignment horizontal="center" vertical="center"/>
      <protection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4" fontId="2" fillId="0" borderId="3" xfId="24" applyNumberFormat="1" applyFont="1" applyFill="1" applyBorder="1" applyAlignment="1" applyProtection="1">
      <alignment horizontal="center" vertical="center"/>
      <protection/>
    </xf>
    <xf numFmtId="4" fontId="2" fillId="0" borderId="3" xfId="24" applyNumberFormat="1" applyFont="1" applyFill="1" applyBorder="1" applyAlignment="1">
      <alignment horizontal="center" vertical="center"/>
    </xf>
    <xf numFmtId="4" fontId="1" fillId="0" borderId="12" xfId="15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>
      <alignment/>
    </xf>
    <xf numFmtId="0" fontId="3" fillId="0" borderId="14" xfId="19" applyFont="1" applyFill="1" applyBorder="1" applyAlignment="1">
      <alignment wrapText="1"/>
      <protection/>
    </xf>
    <xf numFmtId="0" fontId="1" fillId="0" borderId="15" xfId="19" applyFont="1" applyFill="1" applyBorder="1" applyAlignment="1">
      <alignment wrapText="1"/>
      <protection/>
    </xf>
    <xf numFmtId="0" fontId="1" fillId="0" borderId="1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 applyProtection="1">
      <alignment wrapText="1"/>
      <protection locked="0"/>
    </xf>
    <xf numFmtId="1" fontId="0" fillId="0" borderId="4" xfId="15" applyNumberFormat="1" applyFont="1" applyFill="1" applyBorder="1" applyAlignment="1" applyProtection="1">
      <alignment/>
      <protection/>
    </xf>
    <xf numFmtId="165" fontId="0" fillId="0" borderId="4" xfId="15" applyNumberFormat="1" applyFont="1" applyFill="1" applyBorder="1" applyAlignment="1" applyProtection="1">
      <alignment/>
      <protection/>
    </xf>
    <xf numFmtId="4" fontId="0" fillId="0" borderId="3" xfId="15" applyNumberFormat="1" applyFont="1" applyFill="1" applyBorder="1" applyAlignment="1" applyProtection="1">
      <alignment/>
      <protection/>
    </xf>
    <xf numFmtId="4" fontId="0" fillId="0" borderId="4" xfId="15" applyNumberFormat="1" applyFont="1" applyFill="1" applyBorder="1" applyAlignment="1" applyProtection="1">
      <alignment/>
      <protection/>
    </xf>
    <xf numFmtId="4" fontId="4" fillId="0" borderId="3" xfId="15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>
      <alignment horizontal="center"/>
    </xf>
    <xf numFmtId="4" fontId="1" fillId="0" borderId="15" xfId="24" applyNumberFormat="1" applyFont="1" applyFill="1" applyBorder="1" applyAlignment="1" applyProtection="1">
      <alignment horizontal="center" vertical="center"/>
      <protection/>
    </xf>
    <xf numFmtId="4" fontId="1" fillId="0" borderId="15" xfId="24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4" fontId="1" fillId="0" borderId="15" xfId="24" applyNumberFormat="1" applyFont="1" applyFill="1" applyBorder="1" applyAlignment="1" applyProtection="1">
      <alignment/>
      <protection/>
    </xf>
    <xf numFmtId="4" fontId="1" fillId="0" borderId="15" xfId="24" applyNumberFormat="1" applyFont="1" applyFill="1" applyBorder="1" applyAlignment="1">
      <alignment/>
    </xf>
    <xf numFmtId="4" fontId="1" fillId="0" borderId="15" xfId="15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4" fontId="1" fillId="0" borderId="18" xfId="24" applyNumberFormat="1" applyFont="1" applyFill="1" applyBorder="1" applyAlignment="1" applyProtection="1">
      <alignment/>
      <protection/>
    </xf>
    <xf numFmtId="4" fontId="1" fillId="0" borderId="27" xfId="24" applyNumberFormat="1" applyFont="1" applyFill="1" applyBorder="1" applyAlignment="1">
      <alignment/>
    </xf>
    <xf numFmtId="0" fontId="3" fillId="0" borderId="3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3" fontId="0" fillId="0" borderId="3" xfId="15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1" fillId="0" borderId="14" xfId="15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wrapText="1"/>
    </xf>
    <xf numFmtId="4" fontId="2" fillId="0" borderId="4" xfId="15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vertical="center" wrapText="1"/>
      <protection/>
    </xf>
    <xf numFmtId="1" fontId="2" fillId="2" borderId="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3" xfId="23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1" fontId="2" fillId="2" borderId="3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3" xfId="23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1" fillId="0" borderId="0" xfId="23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>
      <alignment horizontal="right" vertical="center"/>
    </xf>
    <xf numFmtId="4" fontId="0" fillId="0" borderId="7" xfId="15" applyNumberFormat="1" applyFont="1" applyFill="1" applyBorder="1" applyAlignment="1" applyProtection="1">
      <alignment/>
      <protection/>
    </xf>
    <xf numFmtId="4" fontId="0" fillId="0" borderId="14" xfId="15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Normalny_Arkusz1" xfId="18"/>
    <cellStyle name="Normalny_pakiet cewniki" xfId="19"/>
    <cellStyle name="Normalny_Srarachowice 15 10 09 r " xfId="20"/>
    <cellStyle name="Normalny_Wycena igły, strzyk, kaniule 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2"/>
  <sheetViews>
    <sheetView tabSelected="1" zoomScaleSheetLayoutView="100" workbookViewId="0" topLeftCell="A429">
      <selection activeCell="L439" sqref="L439"/>
    </sheetView>
  </sheetViews>
  <sheetFormatPr defaultColWidth="9.140625" defaultRowHeight="12.75"/>
  <cols>
    <col min="1" max="1" width="2.8515625" style="53" customWidth="1"/>
    <col min="2" max="2" width="51.8515625" style="53" customWidth="1"/>
    <col min="3" max="3" width="31.00390625" style="53" customWidth="1"/>
    <col min="4" max="4" width="11.28125" style="53" customWidth="1"/>
    <col min="5" max="5" width="6.7109375" style="282" customWidth="1"/>
    <col min="6" max="6" width="10.00390625" style="54" customWidth="1"/>
    <col min="7" max="7" width="11.28125" style="282" customWidth="1"/>
    <col min="8" max="8" width="11.140625" style="54" customWidth="1"/>
    <col min="9" max="9" width="17.8515625" style="54" customWidth="1"/>
    <col min="10" max="10" width="15.57421875" style="54" customWidth="1"/>
    <col min="11" max="11" width="9.421875" style="55" bestFit="1" customWidth="1"/>
    <col min="12" max="16384" width="9.140625" style="53" customWidth="1"/>
  </cols>
  <sheetData>
    <row r="2" ht="15">
      <c r="B2" s="241"/>
    </row>
    <row r="3" ht="12.75">
      <c r="A3" s="20" t="s">
        <v>89</v>
      </c>
    </row>
    <row r="4" ht="12.75">
      <c r="A4" s="20"/>
    </row>
    <row r="5" spans="1:11" s="1" customFormat="1" ht="12">
      <c r="A5" s="3"/>
      <c r="B5" s="56" t="s">
        <v>60</v>
      </c>
      <c r="C5" s="57"/>
      <c r="D5" s="57"/>
      <c r="E5" s="201"/>
      <c r="F5" s="24"/>
      <c r="G5" s="390"/>
      <c r="H5" s="41"/>
      <c r="I5" s="45"/>
      <c r="J5" s="41"/>
      <c r="K5" s="48"/>
    </row>
    <row r="6" spans="1:11" s="1" customFormat="1" ht="35.25" customHeight="1">
      <c r="A6" s="9" t="s">
        <v>64</v>
      </c>
      <c r="B6" s="27" t="s">
        <v>65</v>
      </c>
      <c r="C6" s="116" t="s">
        <v>190</v>
      </c>
      <c r="D6" s="9" t="s">
        <v>66</v>
      </c>
      <c r="E6" s="308" t="s">
        <v>191</v>
      </c>
      <c r="F6" s="79" t="s">
        <v>155</v>
      </c>
      <c r="G6" s="391" t="s">
        <v>68</v>
      </c>
      <c r="H6" s="42" t="s">
        <v>69</v>
      </c>
      <c r="I6" s="46" t="s">
        <v>70</v>
      </c>
      <c r="J6" s="46" t="s">
        <v>71</v>
      </c>
      <c r="K6" s="60" t="s">
        <v>174</v>
      </c>
    </row>
    <row r="7" spans="1:11" s="1" customFormat="1" ht="35.25" customHeight="1">
      <c r="A7" s="61" t="s">
        <v>72</v>
      </c>
      <c r="B7" s="62" t="s">
        <v>109</v>
      </c>
      <c r="C7" s="63"/>
      <c r="D7" s="40" t="s">
        <v>73</v>
      </c>
      <c r="E7" s="309">
        <v>20</v>
      </c>
      <c r="F7" s="148">
        <v>0</v>
      </c>
      <c r="G7" s="309">
        <v>0.08</v>
      </c>
      <c r="H7" s="65">
        <f>E7*F7</f>
        <v>0</v>
      </c>
      <c r="I7" s="23">
        <f>H7*G7</f>
        <v>0</v>
      </c>
      <c r="J7" s="23">
        <f>H7+I7</f>
        <v>0</v>
      </c>
      <c r="K7" s="52"/>
    </row>
    <row r="8" spans="1:11" s="1" customFormat="1" ht="35.25" customHeight="1">
      <c r="A8" s="2" t="s">
        <v>74</v>
      </c>
      <c r="B8" s="66" t="s">
        <v>110</v>
      </c>
      <c r="C8" s="63"/>
      <c r="D8" s="37" t="s">
        <v>73</v>
      </c>
      <c r="E8" s="310">
        <v>140</v>
      </c>
      <c r="F8" s="148">
        <v>0</v>
      </c>
      <c r="G8" s="392">
        <v>0.08</v>
      </c>
      <c r="H8" s="65">
        <f>E8*F8</f>
        <v>0</v>
      </c>
      <c r="I8" s="23">
        <f>H8*G8</f>
        <v>0</v>
      </c>
      <c r="J8" s="23">
        <f>H8+I8</f>
        <v>0</v>
      </c>
      <c r="K8" s="52"/>
    </row>
    <row r="9" spans="1:11" s="1" customFormat="1" ht="36" customHeight="1">
      <c r="A9" s="67" t="s">
        <v>75</v>
      </c>
      <c r="B9" s="68" t="s">
        <v>111</v>
      </c>
      <c r="C9" s="63"/>
      <c r="D9" s="39" t="s">
        <v>73</v>
      </c>
      <c r="E9" s="311">
        <v>30</v>
      </c>
      <c r="F9" s="148">
        <v>0</v>
      </c>
      <c r="G9" s="309">
        <v>0.08</v>
      </c>
      <c r="H9" s="65">
        <f>E9*F9</f>
        <v>0</v>
      </c>
      <c r="I9" s="23">
        <f>H9*G9</f>
        <v>0</v>
      </c>
      <c r="J9" s="23">
        <f>H9+I9</f>
        <v>0</v>
      </c>
      <c r="K9" s="52"/>
    </row>
    <row r="10" spans="1:11" s="8" customFormat="1" ht="22.5">
      <c r="A10" s="61" t="s">
        <v>76</v>
      </c>
      <c r="B10" s="62" t="s">
        <v>77</v>
      </c>
      <c r="C10" s="63"/>
      <c r="D10" s="40" t="s">
        <v>73</v>
      </c>
      <c r="E10" s="309">
        <v>190</v>
      </c>
      <c r="F10" s="148">
        <v>0</v>
      </c>
      <c r="G10" s="392">
        <v>0.08</v>
      </c>
      <c r="H10" s="65">
        <f>E10*F10</f>
        <v>0</v>
      </c>
      <c r="I10" s="23">
        <f>H10*G10</f>
        <v>0</v>
      </c>
      <c r="J10" s="23">
        <f>H10+I10</f>
        <v>0</v>
      </c>
      <c r="K10" s="388"/>
    </row>
    <row r="11" spans="1:11" s="1" customFormat="1" ht="12">
      <c r="A11" s="3"/>
      <c r="B11" s="69"/>
      <c r="C11" s="70"/>
      <c r="D11" s="58"/>
      <c r="E11" s="201"/>
      <c r="F11" s="21" t="s">
        <v>78</v>
      </c>
      <c r="G11" s="393"/>
      <c r="H11" s="71">
        <f>SUM(H7:H10)</f>
        <v>0</v>
      </c>
      <c r="I11" s="72">
        <f>SUM(I7:I10)</f>
        <v>0</v>
      </c>
      <c r="J11" s="72">
        <f>SUM(J7:J10)</f>
        <v>0</v>
      </c>
      <c r="K11" s="52"/>
    </row>
    <row r="12" spans="1:11" s="1" customFormat="1" ht="12">
      <c r="A12" s="3"/>
      <c r="B12" s="6" t="s">
        <v>61</v>
      </c>
      <c r="C12" s="3"/>
      <c r="D12" s="3"/>
      <c r="E12" s="283"/>
      <c r="F12" s="24"/>
      <c r="G12" s="390"/>
      <c r="H12" s="41"/>
      <c r="I12" s="45"/>
      <c r="J12" s="41"/>
      <c r="K12" s="48"/>
    </row>
    <row r="13" spans="1:11" s="1" customFormat="1" ht="31.5" customHeight="1">
      <c r="A13" s="9" t="s">
        <v>64</v>
      </c>
      <c r="B13" s="27" t="s">
        <v>65</v>
      </c>
      <c r="C13" s="116" t="s">
        <v>190</v>
      </c>
      <c r="D13" s="9" t="s">
        <v>66</v>
      </c>
      <c r="E13" s="308" t="s">
        <v>191</v>
      </c>
      <c r="F13" s="79" t="s">
        <v>155</v>
      </c>
      <c r="G13" s="391" t="s">
        <v>68</v>
      </c>
      <c r="H13" s="42" t="s">
        <v>69</v>
      </c>
      <c r="I13" s="46" t="s">
        <v>70</v>
      </c>
      <c r="J13" s="46" t="s">
        <v>71</v>
      </c>
      <c r="K13" s="60" t="s">
        <v>174</v>
      </c>
    </row>
    <row r="14" spans="1:11" s="1" customFormat="1" ht="51">
      <c r="A14" s="271">
        <v>1</v>
      </c>
      <c r="B14" s="276" t="s">
        <v>288</v>
      </c>
      <c r="C14" s="74"/>
      <c r="D14" s="160" t="s">
        <v>73</v>
      </c>
      <c r="E14" s="312">
        <v>20</v>
      </c>
      <c r="F14" s="148">
        <v>0</v>
      </c>
      <c r="G14" s="309">
        <v>0.08</v>
      </c>
      <c r="H14" s="65">
        <f>E14*F14</f>
        <v>0</v>
      </c>
      <c r="I14" s="23">
        <f>H14*G14</f>
        <v>0</v>
      </c>
      <c r="J14" s="23">
        <f>H14+I14</f>
        <v>0</v>
      </c>
      <c r="K14" s="52"/>
    </row>
    <row r="15" spans="1:11" s="1" customFormat="1" ht="51">
      <c r="A15" s="271">
        <v>2</v>
      </c>
      <c r="B15" s="276" t="s">
        <v>215</v>
      </c>
      <c r="C15" s="74"/>
      <c r="D15" s="160" t="s">
        <v>73</v>
      </c>
      <c r="E15" s="312">
        <v>20</v>
      </c>
      <c r="F15" s="148">
        <v>0</v>
      </c>
      <c r="G15" s="309">
        <v>0.08</v>
      </c>
      <c r="H15" s="65">
        <f aca="true" t="shared" si="0" ref="H15:H26">E15*F15</f>
        <v>0</v>
      </c>
      <c r="I15" s="23">
        <f aca="true" t="shared" si="1" ref="I15:I26">H15*G15</f>
        <v>0</v>
      </c>
      <c r="J15" s="23">
        <f aca="true" t="shared" si="2" ref="J15:J26">H15+I15</f>
        <v>0</v>
      </c>
      <c r="K15" s="52"/>
    </row>
    <row r="16" spans="1:11" s="1" customFormat="1" ht="51">
      <c r="A16" s="271">
        <v>3</v>
      </c>
      <c r="B16" s="276" t="s">
        <v>216</v>
      </c>
      <c r="C16" s="74"/>
      <c r="D16" s="160" t="s">
        <v>73</v>
      </c>
      <c r="E16" s="312">
        <v>20</v>
      </c>
      <c r="F16" s="148">
        <v>0</v>
      </c>
      <c r="G16" s="309">
        <v>0.08</v>
      </c>
      <c r="H16" s="65">
        <f t="shared" si="0"/>
        <v>0</v>
      </c>
      <c r="I16" s="23">
        <f t="shared" si="1"/>
        <v>0</v>
      </c>
      <c r="J16" s="23">
        <f t="shared" si="2"/>
        <v>0</v>
      </c>
      <c r="K16" s="52"/>
    </row>
    <row r="17" spans="1:11" s="1" customFormat="1" ht="51">
      <c r="A17" s="271">
        <v>4</v>
      </c>
      <c r="B17" s="276" t="s">
        <v>217</v>
      </c>
      <c r="C17" s="74"/>
      <c r="D17" s="160" t="s">
        <v>73</v>
      </c>
      <c r="E17" s="312">
        <v>10</v>
      </c>
      <c r="F17" s="148">
        <v>0</v>
      </c>
      <c r="G17" s="309">
        <v>0.08</v>
      </c>
      <c r="H17" s="65">
        <f t="shared" si="0"/>
        <v>0</v>
      </c>
      <c r="I17" s="23">
        <f t="shared" si="1"/>
        <v>0</v>
      </c>
      <c r="J17" s="23">
        <f t="shared" si="2"/>
        <v>0</v>
      </c>
      <c r="K17" s="52"/>
    </row>
    <row r="18" spans="1:11" s="1" customFormat="1" ht="51">
      <c r="A18" s="271">
        <v>5</v>
      </c>
      <c r="B18" s="276" t="s">
        <v>218</v>
      </c>
      <c r="C18" s="74"/>
      <c r="D18" s="160" t="s">
        <v>73</v>
      </c>
      <c r="E18" s="312">
        <v>20</v>
      </c>
      <c r="F18" s="148">
        <v>0</v>
      </c>
      <c r="G18" s="309">
        <v>0.08</v>
      </c>
      <c r="H18" s="65">
        <f t="shared" si="0"/>
        <v>0</v>
      </c>
      <c r="I18" s="23">
        <f t="shared" si="1"/>
        <v>0</v>
      </c>
      <c r="J18" s="23">
        <f t="shared" si="2"/>
        <v>0</v>
      </c>
      <c r="K18" s="52"/>
    </row>
    <row r="19" spans="1:11" s="1" customFormat="1" ht="51">
      <c r="A19" s="271">
        <v>6</v>
      </c>
      <c r="B19" s="276" t="s">
        <v>219</v>
      </c>
      <c r="C19" s="74"/>
      <c r="D19" s="160" t="s">
        <v>73</v>
      </c>
      <c r="E19" s="312">
        <v>20</v>
      </c>
      <c r="F19" s="148">
        <v>0</v>
      </c>
      <c r="G19" s="309">
        <v>0.08</v>
      </c>
      <c r="H19" s="65">
        <f t="shared" si="0"/>
        <v>0</v>
      </c>
      <c r="I19" s="23">
        <f t="shared" si="1"/>
        <v>0</v>
      </c>
      <c r="J19" s="23">
        <f t="shared" si="2"/>
        <v>0</v>
      </c>
      <c r="K19" s="52"/>
    </row>
    <row r="20" spans="1:11" s="1" customFormat="1" ht="51">
      <c r="A20" s="271">
        <v>7</v>
      </c>
      <c r="B20" s="276" t="s">
        <v>221</v>
      </c>
      <c r="C20" s="74"/>
      <c r="D20" s="160" t="s">
        <v>73</v>
      </c>
      <c r="E20" s="312">
        <v>10</v>
      </c>
      <c r="F20" s="148">
        <v>0</v>
      </c>
      <c r="G20" s="309">
        <v>0.08</v>
      </c>
      <c r="H20" s="65">
        <f t="shared" si="0"/>
        <v>0</v>
      </c>
      <c r="I20" s="23">
        <f t="shared" si="1"/>
        <v>0</v>
      </c>
      <c r="J20" s="23">
        <f t="shared" si="2"/>
        <v>0</v>
      </c>
      <c r="K20" s="52"/>
    </row>
    <row r="21" spans="1:11" s="1" customFormat="1" ht="12.75">
      <c r="A21" s="271">
        <v>8</v>
      </c>
      <c r="B21" s="300" t="s">
        <v>229</v>
      </c>
      <c r="C21" s="74"/>
      <c r="D21" s="160" t="s">
        <v>73</v>
      </c>
      <c r="E21" s="312">
        <v>30</v>
      </c>
      <c r="F21" s="148">
        <v>0</v>
      </c>
      <c r="G21" s="309">
        <v>0.08</v>
      </c>
      <c r="H21" s="65">
        <f>E21*F21</f>
        <v>0</v>
      </c>
      <c r="I21" s="23">
        <f>H21*G21</f>
        <v>0</v>
      </c>
      <c r="J21" s="23">
        <f>H21+I21</f>
        <v>0</v>
      </c>
      <c r="K21" s="52"/>
    </row>
    <row r="22" spans="1:11" s="1" customFormat="1" ht="71.25" customHeight="1">
      <c r="A22" s="271">
        <v>9</v>
      </c>
      <c r="B22" s="300" t="s">
        <v>220</v>
      </c>
      <c r="C22" s="300"/>
      <c r="D22" s="160" t="s">
        <v>73</v>
      </c>
      <c r="E22" s="312">
        <v>40</v>
      </c>
      <c r="F22" s="148">
        <v>0</v>
      </c>
      <c r="G22" s="309">
        <v>0.08</v>
      </c>
      <c r="H22" s="65">
        <f t="shared" si="0"/>
        <v>0</v>
      </c>
      <c r="I22" s="23">
        <f t="shared" si="1"/>
        <v>0</v>
      </c>
      <c r="J22" s="23">
        <f t="shared" si="2"/>
        <v>0</v>
      </c>
      <c r="K22" s="52"/>
    </row>
    <row r="23" spans="1:11" s="1" customFormat="1" ht="65.25" customHeight="1">
      <c r="A23" s="271">
        <v>10</v>
      </c>
      <c r="B23" s="300" t="s">
        <v>222</v>
      </c>
      <c r="C23" s="300"/>
      <c r="D23" s="160" t="s">
        <v>73</v>
      </c>
      <c r="E23" s="312">
        <v>600</v>
      </c>
      <c r="F23" s="148">
        <v>0</v>
      </c>
      <c r="G23" s="309">
        <v>0.08</v>
      </c>
      <c r="H23" s="65">
        <f t="shared" si="0"/>
        <v>0</v>
      </c>
      <c r="I23" s="23">
        <f t="shared" si="1"/>
        <v>0</v>
      </c>
      <c r="J23" s="23">
        <f t="shared" si="2"/>
        <v>0</v>
      </c>
      <c r="K23" s="52"/>
    </row>
    <row r="24" spans="1:11" s="1" customFormat="1" ht="66" customHeight="1">
      <c r="A24" s="271">
        <v>11</v>
      </c>
      <c r="B24" s="300" t="s">
        <v>223</v>
      </c>
      <c r="C24" s="300"/>
      <c r="D24" s="160" t="s">
        <v>73</v>
      </c>
      <c r="E24" s="312">
        <v>250</v>
      </c>
      <c r="F24" s="148">
        <v>0</v>
      </c>
      <c r="G24" s="309">
        <v>0.08</v>
      </c>
      <c r="H24" s="65">
        <f t="shared" si="0"/>
        <v>0</v>
      </c>
      <c r="I24" s="23">
        <f t="shared" si="1"/>
        <v>0</v>
      </c>
      <c r="J24" s="23">
        <f t="shared" si="2"/>
        <v>0</v>
      </c>
      <c r="K24" s="52"/>
    </row>
    <row r="25" spans="1:11" s="1" customFormat="1" ht="65.25" customHeight="1">
      <c r="A25" s="271">
        <v>12</v>
      </c>
      <c r="B25" s="300" t="s">
        <v>224</v>
      </c>
      <c r="C25" s="300"/>
      <c r="D25" s="160" t="s">
        <v>73</v>
      </c>
      <c r="E25" s="312">
        <v>400</v>
      </c>
      <c r="F25" s="148">
        <v>0</v>
      </c>
      <c r="G25" s="309">
        <v>0.08</v>
      </c>
      <c r="H25" s="65">
        <f t="shared" si="0"/>
        <v>0</v>
      </c>
      <c r="I25" s="23">
        <f t="shared" si="1"/>
        <v>0</v>
      </c>
      <c r="J25" s="23">
        <f t="shared" si="2"/>
        <v>0</v>
      </c>
      <c r="K25" s="52"/>
    </row>
    <row r="26" spans="1:11" s="1" customFormat="1" ht="70.5" customHeight="1">
      <c r="A26" s="271">
        <v>13</v>
      </c>
      <c r="B26" s="300" t="s">
        <v>225</v>
      </c>
      <c r="C26" s="300"/>
      <c r="D26" s="160" t="s">
        <v>73</v>
      </c>
      <c r="E26" s="312">
        <v>120</v>
      </c>
      <c r="F26" s="148">
        <v>0</v>
      </c>
      <c r="G26" s="309">
        <v>0.08</v>
      </c>
      <c r="H26" s="65">
        <f t="shared" si="0"/>
        <v>0</v>
      </c>
      <c r="I26" s="23">
        <f t="shared" si="1"/>
        <v>0</v>
      </c>
      <c r="J26" s="23">
        <f t="shared" si="2"/>
        <v>0</v>
      </c>
      <c r="K26" s="52"/>
    </row>
    <row r="27" spans="1:11" s="1" customFormat="1" ht="67.5" customHeight="1">
      <c r="A27" s="271">
        <v>14</v>
      </c>
      <c r="B27" s="300" t="s">
        <v>226</v>
      </c>
      <c r="C27" s="74"/>
      <c r="D27" s="160" t="s">
        <v>73</v>
      </c>
      <c r="E27" s="312">
        <v>40</v>
      </c>
      <c r="F27" s="148">
        <v>0</v>
      </c>
      <c r="G27" s="309">
        <v>0.08</v>
      </c>
      <c r="H27" s="65">
        <f aca="true" t="shared" si="3" ref="H27:H46">E27*F27</f>
        <v>0</v>
      </c>
      <c r="I27" s="23">
        <f aca="true" t="shared" si="4" ref="I27:I46">H27*G27</f>
        <v>0</v>
      </c>
      <c r="J27" s="23">
        <f aca="true" t="shared" si="5" ref="J27:J46">H27+I27</f>
        <v>0</v>
      </c>
      <c r="K27" s="52"/>
    </row>
    <row r="28" spans="1:11" s="1" customFormat="1" ht="75.75" customHeight="1">
      <c r="A28" s="271">
        <v>15</v>
      </c>
      <c r="B28" s="300" t="s">
        <v>230</v>
      </c>
      <c r="C28" s="74"/>
      <c r="D28" s="160" t="s">
        <v>73</v>
      </c>
      <c r="E28" s="312">
        <v>50</v>
      </c>
      <c r="F28" s="148">
        <v>0</v>
      </c>
      <c r="G28" s="309">
        <v>0.08</v>
      </c>
      <c r="H28" s="65">
        <f>E28*F28</f>
        <v>0</v>
      </c>
      <c r="I28" s="23">
        <f>H28*G28</f>
        <v>0</v>
      </c>
      <c r="J28" s="23">
        <f>H28+I28</f>
        <v>0</v>
      </c>
      <c r="K28" s="52"/>
    </row>
    <row r="29" spans="1:11" s="1" customFormat="1" ht="74.25" customHeight="1">
      <c r="A29" s="271">
        <v>16</v>
      </c>
      <c r="B29" s="301" t="s">
        <v>231</v>
      </c>
      <c r="C29" s="74"/>
      <c r="D29" s="160" t="s">
        <v>73</v>
      </c>
      <c r="E29" s="312">
        <v>20</v>
      </c>
      <c r="F29" s="148">
        <v>0</v>
      </c>
      <c r="G29" s="309">
        <v>0.08</v>
      </c>
      <c r="H29" s="65">
        <f>E29*F29</f>
        <v>0</v>
      </c>
      <c r="I29" s="23">
        <f>H29*G29</f>
        <v>0</v>
      </c>
      <c r="J29" s="23">
        <f>H29+I29</f>
        <v>0</v>
      </c>
      <c r="K29" s="52"/>
    </row>
    <row r="30" spans="1:11" s="1" customFormat="1" ht="89.25">
      <c r="A30" s="271">
        <v>17</v>
      </c>
      <c r="B30" s="300" t="s">
        <v>227</v>
      </c>
      <c r="C30" s="74"/>
      <c r="D30" s="160" t="s">
        <v>73</v>
      </c>
      <c r="E30" s="312">
        <v>5</v>
      </c>
      <c r="F30" s="148">
        <v>0</v>
      </c>
      <c r="G30" s="309">
        <v>0.08</v>
      </c>
      <c r="H30" s="65">
        <f t="shared" si="3"/>
        <v>0</v>
      </c>
      <c r="I30" s="23">
        <f t="shared" si="4"/>
        <v>0</v>
      </c>
      <c r="J30" s="23">
        <f t="shared" si="5"/>
        <v>0</v>
      </c>
      <c r="K30" s="52"/>
    </row>
    <row r="31" spans="1:11" s="1" customFormat="1" ht="89.25">
      <c r="A31" s="271">
        <v>18</v>
      </c>
      <c r="B31" s="300" t="s">
        <v>228</v>
      </c>
      <c r="C31" s="74"/>
      <c r="D31" s="160" t="s">
        <v>73</v>
      </c>
      <c r="E31" s="312">
        <v>5</v>
      </c>
      <c r="F31" s="148">
        <v>0</v>
      </c>
      <c r="G31" s="309">
        <v>0.08</v>
      </c>
      <c r="H31" s="65">
        <f t="shared" si="3"/>
        <v>0</v>
      </c>
      <c r="I31" s="23">
        <f t="shared" si="4"/>
        <v>0</v>
      </c>
      <c r="J31" s="23">
        <f t="shared" si="5"/>
        <v>0</v>
      </c>
      <c r="K31" s="52"/>
    </row>
    <row r="32" spans="1:11" s="1" customFormat="1" ht="12.75">
      <c r="A32" s="271">
        <v>19</v>
      </c>
      <c r="B32" s="300" t="s">
        <v>234</v>
      </c>
      <c r="C32" s="63"/>
      <c r="D32" s="160" t="s">
        <v>73</v>
      </c>
      <c r="E32" s="313">
        <v>10</v>
      </c>
      <c r="F32" s="148">
        <v>0</v>
      </c>
      <c r="G32" s="309">
        <v>0.08</v>
      </c>
      <c r="H32" s="65">
        <f t="shared" si="3"/>
        <v>0</v>
      </c>
      <c r="I32" s="23">
        <f t="shared" si="4"/>
        <v>0</v>
      </c>
      <c r="J32" s="23">
        <f t="shared" si="5"/>
        <v>0</v>
      </c>
      <c r="K32" s="52"/>
    </row>
    <row r="33" spans="1:11" s="1" customFormat="1" ht="12.75">
      <c r="A33" s="271">
        <v>20</v>
      </c>
      <c r="B33" s="300" t="s">
        <v>235</v>
      </c>
      <c r="C33" s="63"/>
      <c r="D33" s="160" t="s">
        <v>73</v>
      </c>
      <c r="E33" s="313">
        <v>15</v>
      </c>
      <c r="F33" s="148">
        <v>0</v>
      </c>
      <c r="G33" s="309">
        <v>0.08</v>
      </c>
      <c r="H33" s="65">
        <f t="shared" si="3"/>
        <v>0</v>
      </c>
      <c r="I33" s="23">
        <f t="shared" si="4"/>
        <v>0</v>
      </c>
      <c r="J33" s="23">
        <f t="shared" si="5"/>
        <v>0</v>
      </c>
      <c r="K33" s="52"/>
    </row>
    <row r="34" spans="1:11" s="1" customFormat="1" ht="12.75">
      <c r="A34" s="271">
        <v>21</v>
      </c>
      <c r="B34" s="300" t="s">
        <v>236</v>
      </c>
      <c r="C34" s="63"/>
      <c r="D34" s="160" t="s">
        <v>73</v>
      </c>
      <c r="E34" s="313">
        <v>20</v>
      </c>
      <c r="F34" s="148">
        <v>0</v>
      </c>
      <c r="G34" s="309">
        <v>0.08</v>
      </c>
      <c r="H34" s="65">
        <f t="shared" si="3"/>
        <v>0</v>
      </c>
      <c r="I34" s="23">
        <f t="shared" si="4"/>
        <v>0</v>
      </c>
      <c r="J34" s="23">
        <f t="shared" si="5"/>
        <v>0</v>
      </c>
      <c r="K34" s="52"/>
    </row>
    <row r="35" spans="1:11" s="1" customFormat="1" ht="12.75">
      <c r="A35" s="271">
        <v>22</v>
      </c>
      <c r="B35" s="300" t="s">
        <v>237</v>
      </c>
      <c r="C35" s="63"/>
      <c r="D35" s="160" t="s">
        <v>73</v>
      </c>
      <c r="E35" s="313">
        <v>30</v>
      </c>
      <c r="F35" s="148">
        <v>0</v>
      </c>
      <c r="G35" s="309">
        <v>0.08</v>
      </c>
      <c r="H35" s="65">
        <f>E35*F35</f>
        <v>0</v>
      </c>
      <c r="I35" s="23">
        <f>H35*G35</f>
        <v>0</v>
      </c>
      <c r="J35" s="23">
        <f>H35+I35</f>
        <v>0</v>
      </c>
      <c r="K35" s="52">
        <v>1</v>
      </c>
    </row>
    <row r="36" spans="1:11" s="1" customFormat="1" ht="12.75">
      <c r="A36" s="271">
        <v>23</v>
      </c>
      <c r="B36" s="300" t="s">
        <v>238</v>
      </c>
      <c r="C36" s="74"/>
      <c r="D36" s="160" t="s">
        <v>73</v>
      </c>
      <c r="E36" s="313">
        <v>30</v>
      </c>
      <c r="F36" s="148">
        <v>0</v>
      </c>
      <c r="G36" s="309">
        <v>0.08</v>
      </c>
      <c r="H36" s="65">
        <f>E36*F36</f>
        <v>0</v>
      </c>
      <c r="I36" s="23">
        <f>H36*G36</f>
        <v>0</v>
      </c>
      <c r="J36" s="23">
        <f>H36+I36</f>
        <v>0</v>
      </c>
      <c r="K36" s="52">
        <v>1</v>
      </c>
    </row>
    <row r="37" spans="1:11" s="1" customFormat="1" ht="51">
      <c r="A37" s="271">
        <v>24</v>
      </c>
      <c r="B37" s="300" t="s">
        <v>232</v>
      </c>
      <c r="C37" s="63"/>
      <c r="D37" s="160" t="s">
        <v>73</v>
      </c>
      <c r="E37" s="302">
        <v>20</v>
      </c>
      <c r="F37" s="148">
        <v>0</v>
      </c>
      <c r="G37" s="309">
        <v>0.08</v>
      </c>
      <c r="H37" s="65">
        <f t="shared" si="3"/>
        <v>0</v>
      </c>
      <c r="I37" s="23">
        <f t="shared" si="4"/>
        <v>0</v>
      </c>
      <c r="J37" s="23">
        <f t="shared" si="5"/>
        <v>0</v>
      </c>
      <c r="K37" s="52">
        <v>1</v>
      </c>
    </row>
    <row r="38" spans="1:11" s="1" customFormat="1" ht="51">
      <c r="A38" s="271">
        <v>25</v>
      </c>
      <c r="B38" s="300" t="s">
        <v>159</v>
      </c>
      <c r="C38" s="63"/>
      <c r="D38" s="160" t="s">
        <v>73</v>
      </c>
      <c r="E38" s="302">
        <v>40</v>
      </c>
      <c r="F38" s="148">
        <v>0</v>
      </c>
      <c r="G38" s="309">
        <v>0.08</v>
      </c>
      <c r="H38" s="65">
        <f t="shared" si="3"/>
        <v>0</v>
      </c>
      <c r="I38" s="23">
        <f t="shared" si="4"/>
        <v>0</v>
      </c>
      <c r="J38" s="23">
        <f t="shared" si="5"/>
        <v>0</v>
      </c>
      <c r="K38" s="52">
        <v>1</v>
      </c>
    </row>
    <row r="39" spans="1:11" s="1" customFormat="1" ht="51">
      <c r="A39" s="271">
        <v>26</v>
      </c>
      <c r="B39" s="300" t="s">
        <v>160</v>
      </c>
      <c r="C39" s="74"/>
      <c r="D39" s="160" t="s">
        <v>73</v>
      </c>
      <c r="E39" s="302">
        <v>80</v>
      </c>
      <c r="F39" s="148">
        <v>0</v>
      </c>
      <c r="G39" s="309">
        <v>0.08</v>
      </c>
      <c r="H39" s="65">
        <f t="shared" si="3"/>
        <v>0</v>
      </c>
      <c r="I39" s="23">
        <f t="shared" si="4"/>
        <v>0</v>
      </c>
      <c r="J39" s="23">
        <f t="shared" si="5"/>
        <v>0</v>
      </c>
      <c r="K39" s="52">
        <v>1</v>
      </c>
    </row>
    <row r="40" spans="1:11" s="1" customFormat="1" ht="51">
      <c r="A40" s="271">
        <v>27</v>
      </c>
      <c r="B40" s="300" t="s">
        <v>233</v>
      </c>
      <c r="C40" s="74"/>
      <c r="D40" s="160" t="s">
        <v>73</v>
      </c>
      <c r="E40" s="302">
        <v>30</v>
      </c>
      <c r="F40" s="148">
        <v>0</v>
      </c>
      <c r="G40" s="309">
        <v>0.08</v>
      </c>
      <c r="H40" s="65">
        <f>E40*F40</f>
        <v>0</v>
      </c>
      <c r="I40" s="23">
        <f>H40*G40</f>
        <v>0</v>
      </c>
      <c r="J40" s="23">
        <f>H40+I40</f>
        <v>0</v>
      </c>
      <c r="K40" s="52"/>
    </row>
    <row r="41" spans="1:11" s="8" customFormat="1" ht="12.75">
      <c r="A41" s="271">
        <v>28</v>
      </c>
      <c r="B41" s="275" t="s">
        <v>356</v>
      </c>
      <c r="C41" s="63"/>
      <c r="D41" s="160" t="s">
        <v>102</v>
      </c>
      <c r="E41" s="313">
        <v>5</v>
      </c>
      <c r="F41" s="148">
        <v>0</v>
      </c>
      <c r="G41" s="309">
        <v>0.08</v>
      </c>
      <c r="H41" s="65">
        <f t="shared" si="3"/>
        <v>0</v>
      </c>
      <c r="I41" s="23">
        <f t="shared" si="4"/>
        <v>0</v>
      </c>
      <c r="J41" s="23">
        <f t="shared" si="5"/>
        <v>0</v>
      </c>
      <c r="K41" s="149"/>
    </row>
    <row r="42" spans="1:11" s="1" customFormat="1" ht="12.75">
      <c r="A42" s="271">
        <v>29</v>
      </c>
      <c r="B42" s="275" t="s">
        <v>357</v>
      </c>
      <c r="C42" s="96"/>
      <c r="D42" s="160" t="s">
        <v>102</v>
      </c>
      <c r="E42" s="313">
        <v>5</v>
      </c>
      <c r="F42" s="148">
        <v>0</v>
      </c>
      <c r="G42" s="309">
        <v>0.08</v>
      </c>
      <c r="H42" s="65">
        <f t="shared" si="3"/>
        <v>0</v>
      </c>
      <c r="I42" s="23">
        <f t="shared" si="4"/>
        <v>0</v>
      </c>
      <c r="J42" s="23">
        <f t="shared" si="5"/>
        <v>0</v>
      </c>
      <c r="K42" s="52"/>
    </row>
    <row r="43" spans="1:11" s="1" customFormat="1" ht="51">
      <c r="A43" s="271">
        <v>30</v>
      </c>
      <c r="B43" s="300" t="s">
        <v>239</v>
      </c>
      <c r="C43" s="96"/>
      <c r="D43" s="160" t="s">
        <v>102</v>
      </c>
      <c r="E43" s="313">
        <v>300</v>
      </c>
      <c r="F43" s="148">
        <v>0</v>
      </c>
      <c r="G43" s="309">
        <v>0.08</v>
      </c>
      <c r="H43" s="65">
        <f t="shared" si="3"/>
        <v>0</v>
      </c>
      <c r="I43" s="23">
        <f t="shared" si="4"/>
        <v>0</v>
      </c>
      <c r="J43" s="23">
        <f t="shared" si="5"/>
        <v>0</v>
      </c>
      <c r="K43" s="52"/>
    </row>
    <row r="44" spans="1:11" s="1" customFormat="1" ht="38.25">
      <c r="A44" s="271">
        <v>31</v>
      </c>
      <c r="B44" s="300" t="s">
        <v>240</v>
      </c>
      <c r="C44" s="96"/>
      <c r="D44" s="160" t="s">
        <v>102</v>
      </c>
      <c r="E44" s="314">
        <v>100</v>
      </c>
      <c r="F44" s="148">
        <v>0</v>
      </c>
      <c r="G44" s="309">
        <v>0.08</v>
      </c>
      <c r="H44" s="65">
        <f t="shared" si="3"/>
        <v>0</v>
      </c>
      <c r="I44" s="23">
        <f t="shared" si="4"/>
        <v>0</v>
      </c>
      <c r="J44" s="23">
        <f t="shared" si="5"/>
        <v>0</v>
      </c>
      <c r="K44" s="52"/>
    </row>
    <row r="45" spans="1:11" s="1" customFormat="1" ht="12.75">
      <c r="A45" s="271">
        <v>32</v>
      </c>
      <c r="B45" s="272" t="s">
        <v>284</v>
      </c>
      <c r="C45" s="96"/>
      <c r="D45" s="133" t="s">
        <v>73</v>
      </c>
      <c r="E45" s="314">
        <v>50</v>
      </c>
      <c r="F45" s="148">
        <v>0</v>
      </c>
      <c r="G45" s="309">
        <v>0.08</v>
      </c>
      <c r="H45" s="65">
        <f t="shared" si="3"/>
        <v>0</v>
      </c>
      <c r="I45" s="23">
        <f t="shared" si="4"/>
        <v>0</v>
      </c>
      <c r="J45" s="23">
        <f t="shared" si="5"/>
        <v>0</v>
      </c>
      <c r="K45" s="52"/>
    </row>
    <row r="46" spans="1:11" s="1" customFormat="1" ht="12.75">
      <c r="A46" s="271">
        <v>33</v>
      </c>
      <c r="B46" s="272" t="s">
        <v>285</v>
      </c>
      <c r="C46" s="96"/>
      <c r="D46" s="133" t="s">
        <v>73</v>
      </c>
      <c r="E46" s="314">
        <v>70</v>
      </c>
      <c r="F46" s="148">
        <v>0</v>
      </c>
      <c r="G46" s="309">
        <v>0.08</v>
      </c>
      <c r="H46" s="65">
        <f t="shared" si="3"/>
        <v>0</v>
      </c>
      <c r="I46" s="23">
        <f t="shared" si="4"/>
        <v>0</v>
      </c>
      <c r="J46" s="23">
        <f t="shared" si="5"/>
        <v>0</v>
      </c>
      <c r="K46" s="52"/>
    </row>
    <row r="47" spans="1:11" s="1" customFormat="1" ht="38.25">
      <c r="A47" s="271">
        <v>34</v>
      </c>
      <c r="B47" s="272" t="s">
        <v>286</v>
      </c>
      <c r="C47" s="300"/>
      <c r="D47" s="133" t="s">
        <v>73</v>
      </c>
      <c r="E47" s="200">
        <v>20</v>
      </c>
      <c r="F47" s="148">
        <v>0</v>
      </c>
      <c r="G47" s="309">
        <v>0.08</v>
      </c>
      <c r="H47" s="65">
        <f>E47*F47</f>
        <v>0</v>
      </c>
      <c r="I47" s="23">
        <f>H47*G47</f>
        <v>0</v>
      </c>
      <c r="J47" s="23">
        <f>H47+I47</f>
        <v>0</v>
      </c>
      <c r="K47" s="52"/>
    </row>
    <row r="48" spans="1:11" s="1" customFormat="1" ht="38.25">
      <c r="A48" s="271">
        <v>35</v>
      </c>
      <c r="B48" s="272" t="s">
        <v>287</v>
      </c>
      <c r="C48" s="300"/>
      <c r="D48" s="133" t="s">
        <v>73</v>
      </c>
      <c r="E48" s="200">
        <v>20</v>
      </c>
      <c r="F48" s="148">
        <v>0</v>
      </c>
      <c r="G48" s="309">
        <v>0.08</v>
      </c>
      <c r="H48" s="65">
        <f>E48*F48</f>
        <v>0</v>
      </c>
      <c r="I48" s="23">
        <f>H48*G48</f>
        <v>0</v>
      </c>
      <c r="J48" s="23">
        <f>H48+I48</f>
        <v>0</v>
      </c>
      <c r="K48" s="52"/>
    </row>
    <row r="49" spans="1:11" s="1" customFormat="1" ht="12.75">
      <c r="A49" s="271">
        <v>36</v>
      </c>
      <c r="B49" s="300" t="s">
        <v>0</v>
      </c>
      <c r="C49" s="300"/>
      <c r="D49" s="133" t="s">
        <v>73</v>
      </c>
      <c r="E49" s="200">
        <v>250</v>
      </c>
      <c r="F49" s="148">
        <v>0</v>
      </c>
      <c r="G49" s="309">
        <v>0.08</v>
      </c>
      <c r="H49" s="65">
        <f>E49*F49</f>
        <v>0</v>
      </c>
      <c r="I49" s="23">
        <f>H49*G49</f>
        <v>0</v>
      </c>
      <c r="J49" s="23">
        <f>H49+I49</f>
        <v>0</v>
      </c>
      <c r="K49" s="52"/>
    </row>
    <row r="50" spans="1:11" s="1" customFormat="1" ht="12.75">
      <c r="A50" s="271">
        <v>37</v>
      </c>
      <c r="B50" s="300" t="s">
        <v>241</v>
      </c>
      <c r="C50" s="96"/>
      <c r="D50" s="133" t="s">
        <v>73</v>
      </c>
      <c r="E50" s="200">
        <v>30</v>
      </c>
      <c r="F50" s="148">
        <v>0</v>
      </c>
      <c r="G50" s="309">
        <v>0.08</v>
      </c>
      <c r="H50" s="65">
        <f>E50*F50</f>
        <v>0</v>
      </c>
      <c r="I50" s="23">
        <f>H50*G50</f>
        <v>0</v>
      </c>
      <c r="J50" s="23">
        <f>H50+I50</f>
        <v>0</v>
      </c>
      <c r="K50" s="52"/>
    </row>
    <row r="51" spans="6:11" ht="12.75">
      <c r="F51" s="11" t="s">
        <v>78</v>
      </c>
      <c r="G51" s="394"/>
      <c r="H51" s="71">
        <f>SUM(H14:H50)</f>
        <v>0</v>
      </c>
      <c r="I51" s="72">
        <f>SUM(I14:I50)</f>
        <v>0</v>
      </c>
      <c r="J51" s="72">
        <f>SUM(J14:J50)</f>
        <v>0</v>
      </c>
      <c r="K51" s="99"/>
    </row>
    <row r="52" spans="6:10" ht="12.75">
      <c r="F52" s="11"/>
      <c r="G52" s="394"/>
      <c r="H52" s="273"/>
      <c r="I52" s="274"/>
      <c r="J52" s="274"/>
    </row>
    <row r="53" spans="2:11" s="3" customFormat="1" ht="11.25">
      <c r="B53" s="6" t="s">
        <v>62</v>
      </c>
      <c r="C53" s="77"/>
      <c r="D53" s="77"/>
      <c r="E53" s="284"/>
      <c r="F53" s="24"/>
      <c r="G53" s="390"/>
      <c r="H53" s="41"/>
      <c r="I53" s="45"/>
      <c r="J53" s="41"/>
      <c r="K53" s="70"/>
    </row>
    <row r="54" spans="1:11" s="3" customFormat="1" ht="33.75">
      <c r="A54" s="59" t="s">
        <v>64</v>
      </c>
      <c r="B54" s="78" t="s">
        <v>65</v>
      </c>
      <c r="C54" s="116" t="s">
        <v>190</v>
      </c>
      <c r="D54" s="9" t="s">
        <v>66</v>
      </c>
      <c r="E54" s="308" t="s">
        <v>191</v>
      </c>
      <c r="F54" s="79" t="s">
        <v>155</v>
      </c>
      <c r="G54" s="395" t="s">
        <v>68</v>
      </c>
      <c r="H54" s="80" t="s">
        <v>69</v>
      </c>
      <c r="I54" s="79" t="s">
        <v>70</v>
      </c>
      <c r="J54" s="79" t="s">
        <v>71</v>
      </c>
      <c r="K54" s="60" t="s">
        <v>174</v>
      </c>
    </row>
    <row r="55" spans="1:11" s="3" customFormat="1" ht="138" customHeight="1">
      <c r="A55" s="81" t="s">
        <v>72</v>
      </c>
      <c r="B55" s="82" t="s">
        <v>156</v>
      </c>
      <c r="C55" s="33"/>
      <c r="D55" s="83" t="s">
        <v>73</v>
      </c>
      <c r="E55" s="315">
        <v>950</v>
      </c>
      <c r="F55" s="148">
        <v>0</v>
      </c>
      <c r="G55" s="396">
        <v>0.08</v>
      </c>
      <c r="H55" s="84">
        <f>ROUND((E55*F55),2)</f>
        <v>0</v>
      </c>
      <c r="I55" s="85">
        <f>ROUND((H55*G55),2)</f>
        <v>0</v>
      </c>
      <c r="J55" s="85">
        <f>ROUND((H55+H55*G55),2)</f>
        <v>0</v>
      </c>
      <c r="K55" s="28" t="s">
        <v>177</v>
      </c>
    </row>
    <row r="56" spans="1:11" s="3" customFormat="1" ht="22.5">
      <c r="A56" s="89" t="s">
        <v>74</v>
      </c>
      <c r="B56" s="90" t="s">
        <v>157</v>
      </c>
      <c r="C56" s="91"/>
      <c r="D56" s="92" t="s">
        <v>73</v>
      </c>
      <c r="E56" s="316">
        <v>3000</v>
      </c>
      <c r="F56" s="148">
        <v>0</v>
      </c>
      <c r="G56" s="396">
        <v>0.08</v>
      </c>
      <c r="H56" s="84">
        <f>ROUND((E56*F56),2)</f>
        <v>0</v>
      </c>
      <c r="I56" s="85">
        <f>ROUND((H56*G56),2)</f>
        <v>0</v>
      </c>
      <c r="J56" s="85">
        <f>ROUND((H56+H56*G56),2)</f>
        <v>0</v>
      </c>
      <c r="K56" s="28" t="s">
        <v>177</v>
      </c>
    </row>
    <row r="57" spans="1:11" s="3" customFormat="1" ht="22.5">
      <c r="A57" s="81" t="s">
        <v>75</v>
      </c>
      <c r="B57" s="93" t="s">
        <v>182</v>
      </c>
      <c r="C57" s="33"/>
      <c r="D57" s="94" t="s">
        <v>73</v>
      </c>
      <c r="E57" s="315">
        <v>650</v>
      </c>
      <c r="F57" s="148">
        <v>0</v>
      </c>
      <c r="G57" s="396">
        <v>0.08</v>
      </c>
      <c r="H57" s="84">
        <f>ROUND((E57*F57),2)</f>
        <v>0</v>
      </c>
      <c r="I57" s="85">
        <f>ROUND((H57*G57),2)</f>
        <v>0</v>
      </c>
      <c r="J57" s="85">
        <f>ROUND((H57+H57*G57),2)</f>
        <v>0</v>
      </c>
      <c r="K57" s="375" t="s">
        <v>177</v>
      </c>
    </row>
    <row r="58" spans="3:11" ht="12.75">
      <c r="C58" s="95"/>
      <c r="F58" s="21" t="s">
        <v>78</v>
      </c>
      <c r="G58" s="393"/>
      <c r="H58" s="71">
        <f>SUM(H55:H57)</f>
        <v>0</v>
      </c>
      <c r="I58" s="72">
        <f>SUM(I55:I57)</f>
        <v>0</v>
      </c>
      <c r="J58" s="72">
        <f>SUM(J55:J57)</f>
        <v>0</v>
      </c>
      <c r="K58" s="99"/>
    </row>
    <row r="60" spans="1:11" s="1" customFormat="1" ht="12">
      <c r="A60" s="3"/>
      <c r="B60" s="56" t="s">
        <v>63</v>
      </c>
      <c r="C60" s="70"/>
      <c r="D60" s="70"/>
      <c r="E60" s="201"/>
      <c r="F60" s="24"/>
      <c r="G60" s="390"/>
      <c r="H60" s="41"/>
      <c r="I60" s="45"/>
      <c r="J60" s="41"/>
      <c r="K60" s="48"/>
    </row>
    <row r="61" spans="1:11" s="8" customFormat="1" ht="33.75">
      <c r="A61" s="9" t="s">
        <v>64</v>
      </c>
      <c r="B61" s="9" t="s">
        <v>65</v>
      </c>
      <c r="C61" s="116" t="s">
        <v>190</v>
      </c>
      <c r="D61" s="9" t="s">
        <v>66</v>
      </c>
      <c r="E61" s="308" t="s">
        <v>191</v>
      </c>
      <c r="F61" s="79" t="s">
        <v>155</v>
      </c>
      <c r="G61" s="391" t="s">
        <v>68</v>
      </c>
      <c r="H61" s="42" t="s">
        <v>69</v>
      </c>
      <c r="I61" s="46" t="s">
        <v>70</v>
      </c>
      <c r="J61" s="46" t="s">
        <v>71</v>
      </c>
      <c r="K61" s="60" t="s">
        <v>174</v>
      </c>
    </row>
    <row r="62" spans="1:15" s="1" customFormat="1" ht="45">
      <c r="A62" s="61" t="s">
        <v>72</v>
      </c>
      <c r="B62" s="28" t="s">
        <v>127</v>
      </c>
      <c r="C62" s="28"/>
      <c r="D62" s="96" t="s">
        <v>312</v>
      </c>
      <c r="E62" s="200">
        <v>60</v>
      </c>
      <c r="F62" s="148">
        <v>0</v>
      </c>
      <c r="G62" s="397">
        <v>8</v>
      </c>
      <c r="H62" s="43">
        <f>F62*E62</f>
        <v>0</v>
      </c>
      <c r="I62" s="97">
        <f>H62*0.08</f>
        <v>0</v>
      </c>
      <c r="J62" s="97">
        <f>H62*1.08</f>
        <v>0</v>
      </c>
      <c r="K62" s="52"/>
      <c r="O62" s="270"/>
    </row>
    <row r="63" spans="1:15" s="1" customFormat="1" ht="45.75" customHeight="1">
      <c r="A63" s="61" t="s">
        <v>74</v>
      </c>
      <c r="B63" s="28" t="s">
        <v>128</v>
      </c>
      <c r="C63" s="28"/>
      <c r="D63" s="96" t="s">
        <v>312</v>
      </c>
      <c r="E63" s="200">
        <v>5</v>
      </c>
      <c r="F63" s="148">
        <v>0</v>
      </c>
      <c r="G63" s="397">
        <v>8</v>
      </c>
      <c r="H63" s="43">
        <f>F63*E63</f>
        <v>0</v>
      </c>
      <c r="I63" s="97">
        <f>H63*0.08</f>
        <v>0</v>
      </c>
      <c r="J63" s="97">
        <f>H63*1.08</f>
        <v>0</v>
      </c>
      <c r="K63" s="52"/>
      <c r="O63" s="270"/>
    </row>
    <row r="64" spans="1:11" s="1" customFormat="1" ht="12">
      <c r="A64" s="3"/>
      <c r="B64" s="57"/>
      <c r="C64" s="70"/>
      <c r="D64" s="58"/>
      <c r="E64" s="201"/>
      <c r="F64" s="21" t="s">
        <v>78</v>
      </c>
      <c r="G64" s="393"/>
      <c r="H64" s="71">
        <f>SUM(H62:H63)</f>
        <v>0</v>
      </c>
      <c r="I64" s="72">
        <f>SUM(I62:I63)</f>
        <v>0</v>
      </c>
      <c r="J64" s="72">
        <f>SUM(J62:J63)</f>
        <v>0</v>
      </c>
      <c r="K64" s="52"/>
    </row>
    <row r="65" spans="1:11" s="8" customFormat="1" ht="12.75">
      <c r="A65" s="3"/>
      <c r="B65" s="98"/>
      <c r="C65" s="5"/>
      <c r="D65" s="5"/>
      <c r="E65" s="283"/>
      <c r="F65" s="24"/>
      <c r="G65" s="398"/>
      <c r="H65" s="41"/>
      <c r="I65" s="45"/>
      <c r="J65" s="41"/>
      <c r="K65" s="49"/>
    </row>
    <row r="66" ht="12.75">
      <c r="B66" s="6" t="s">
        <v>206</v>
      </c>
    </row>
    <row r="67" spans="1:11" ht="33.75">
      <c r="A67" s="9" t="s">
        <v>64</v>
      </c>
      <c r="B67" s="9" t="s">
        <v>65</v>
      </c>
      <c r="C67" s="116" t="s">
        <v>190</v>
      </c>
      <c r="D67" s="9" t="s">
        <v>66</v>
      </c>
      <c r="E67" s="308" t="s">
        <v>191</v>
      </c>
      <c r="F67" s="79" t="s">
        <v>155</v>
      </c>
      <c r="G67" s="391" t="s">
        <v>68</v>
      </c>
      <c r="H67" s="25" t="s">
        <v>69</v>
      </c>
      <c r="I67" s="25" t="s">
        <v>70</v>
      </c>
      <c r="J67" s="25" t="s">
        <v>71</v>
      </c>
      <c r="K67" s="60" t="s">
        <v>174</v>
      </c>
    </row>
    <row r="68" spans="1:11" ht="25.5">
      <c r="A68" s="95" t="s">
        <v>72</v>
      </c>
      <c r="B68" s="301" t="s">
        <v>242</v>
      </c>
      <c r="C68" s="95"/>
      <c r="D68" s="95" t="s">
        <v>73</v>
      </c>
      <c r="E68" s="285">
        <v>25</v>
      </c>
      <c r="F68" s="148">
        <v>0</v>
      </c>
      <c r="G68" s="285">
        <v>8</v>
      </c>
      <c r="H68" s="357">
        <f>E68*F68</f>
        <v>0</v>
      </c>
      <c r="I68" s="357">
        <f>H68*0.08</f>
        <v>0</v>
      </c>
      <c r="J68" s="423">
        <f>H68+I68</f>
        <v>0</v>
      </c>
      <c r="K68" s="99"/>
    </row>
    <row r="69" spans="1:11" ht="12.75">
      <c r="A69" s="95" t="s">
        <v>74</v>
      </c>
      <c r="B69" s="99" t="s">
        <v>141</v>
      </c>
      <c r="C69" s="95"/>
      <c r="D69" s="356" t="s">
        <v>73</v>
      </c>
      <c r="E69" s="355">
        <v>8</v>
      </c>
      <c r="F69" s="148">
        <v>0</v>
      </c>
      <c r="G69" s="355">
        <v>8</v>
      </c>
      <c r="H69" s="358">
        <f>E69*F69</f>
        <v>0</v>
      </c>
      <c r="I69" s="358">
        <f>H69*0.08</f>
        <v>0</v>
      </c>
      <c r="J69" s="424">
        <f>H69+I69</f>
        <v>0</v>
      </c>
      <c r="K69" s="99"/>
    </row>
    <row r="70" spans="1:11" ht="12.75">
      <c r="A70" s="95"/>
      <c r="B70" s="95"/>
      <c r="C70" s="95"/>
      <c r="D70" s="95"/>
      <c r="E70" s="285"/>
      <c r="F70" s="337" t="s">
        <v>78</v>
      </c>
      <c r="G70" s="285"/>
      <c r="H70" s="359">
        <f>SUM(H68:H69)</f>
        <v>0</v>
      </c>
      <c r="I70" s="360">
        <f>SUM(I68:I69)</f>
        <v>0</v>
      </c>
      <c r="J70" s="360">
        <f>SUM(J68:J69)</f>
        <v>0</v>
      </c>
      <c r="K70" s="99"/>
    </row>
    <row r="71" spans="1:11" s="103" customFormat="1" ht="12.75">
      <c r="A71" s="100"/>
      <c r="B71" s="100"/>
      <c r="C71" s="100"/>
      <c r="D71" s="100"/>
      <c r="E71" s="286"/>
      <c r="F71" s="101"/>
      <c r="G71" s="286"/>
      <c r="H71" s="101"/>
      <c r="I71" s="101"/>
      <c r="J71" s="101"/>
      <c r="K71" s="102"/>
    </row>
    <row r="72" spans="1:10" ht="12.75">
      <c r="A72" s="104"/>
      <c r="B72" s="6" t="s">
        <v>118</v>
      </c>
      <c r="C72" s="105"/>
      <c r="D72" s="105"/>
      <c r="E72" s="287"/>
      <c r="F72" s="106"/>
      <c r="G72" s="287"/>
      <c r="H72" s="106"/>
      <c r="I72" s="106"/>
      <c r="J72" s="106"/>
    </row>
    <row r="73" spans="1:11" ht="33.75">
      <c r="A73" s="104" t="s">
        <v>64</v>
      </c>
      <c r="B73" s="9" t="s">
        <v>65</v>
      </c>
      <c r="C73" s="116" t="s">
        <v>190</v>
      </c>
      <c r="D73" s="9" t="s">
        <v>66</v>
      </c>
      <c r="E73" s="308" t="s">
        <v>191</v>
      </c>
      <c r="F73" s="79" t="s">
        <v>155</v>
      </c>
      <c r="G73" s="391" t="s">
        <v>68</v>
      </c>
      <c r="H73" s="25" t="s">
        <v>69</v>
      </c>
      <c r="I73" s="25" t="s">
        <v>70</v>
      </c>
      <c r="J73" s="25" t="s">
        <v>71</v>
      </c>
      <c r="K73" s="60" t="s">
        <v>174</v>
      </c>
    </row>
    <row r="74" spans="1:11" ht="12.75">
      <c r="A74" s="95">
        <v>1</v>
      </c>
      <c r="B74" s="99" t="s">
        <v>105</v>
      </c>
      <c r="C74" s="95"/>
      <c r="D74" s="10" t="s">
        <v>73</v>
      </c>
      <c r="E74" s="288">
        <v>4000</v>
      </c>
      <c r="F74" s="148">
        <v>0</v>
      </c>
      <c r="G74" s="288">
        <v>8</v>
      </c>
      <c r="H74" s="26">
        <f aca="true" t="shared" si="6" ref="H74:H81">E74*F74</f>
        <v>0</v>
      </c>
      <c r="I74" s="26">
        <f aca="true" t="shared" si="7" ref="I74:I81">H74*0.08</f>
        <v>0</v>
      </c>
      <c r="J74" s="387">
        <f aca="true" t="shared" si="8" ref="J74:J81">H74+I74</f>
        <v>0</v>
      </c>
      <c r="K74" s="99"/>
    </row>
    <row r="75" spans="1:11" ht="12.75">
      <c r="A75" s="95">
        <v>2</v>
      </c>
      <c r="B75" s="99" t="s">
        <v>106</v>
      </c>
      <c r="C75" s="95"/>
      <c r="D75" s="10" t="s">
        <v>73</v>
      </c>
      <c r="E75" s="288">
        <v>1000</v>
      </c>
      <c r="F75" s="148">
        <v>0</v>
      </c>
      <c r="G75" s="288">
        <v>8</v>
      </c>
      <c r="H75" s="26">
        <f t="shared" si="6"/>
        <v>0</v>
      </c>
      <c r="I75" s="26">
        <f t="shared" si="7"/>
        <v>0</v>
      </c>
      <c r="J75" s="387">
        <f t="shared" si="8"/>
        <v>0</v>
      </c>
      <c r="K75" s="99"/>
    </row>
    <row r="76" spans="1:11" ht="12.75">
      <c r="A76" s="95">
        <v>3</v>
      </c>
      <c r="B76" s="300" t="s">
        <v>243</v>
      </c>
      <c r="C76" s="95"/>
      <c r="D76" s="10"/>
      <c r="E76" s="288">
        <v>170</v>
      </c>
      <c r="F76" s="148">
        <v>0</v>
      </c>
      <c r="G76" s="288">
        <v>8</v>
      </c>
      <c r="H76" s="26">
        <f>E76*F76</f>
        <v>0</v>
      </c>
      <c r="I76" s="26">
        <f t="shared" si="7"/>
        <v>0</v>
      </c>
      <c r="J76" s="387">
        <f>H76+I76</f>
        <v>0</v>
      </c>
      <c r="K76" s="99"/>
    </row>
    <row r="77" spans="1:11" ht="12.75">
      <c r="A77" s="95">
        <v>4</v>
      </c>
      <c r="B77" s="300" t="s">
        <v>244</v>
      </c>
      <c r="C77" s="95"/>
      <c r="D77" s="10"/>
      <c r="E77" s="288">
        <v>170</v>
      </c>
      <c r="F77" s="148">
        <v>0</v>
      </c>
      <c r="G77" s="288">
        <v>8</v>
      </c>
      <c r="H77" s="26">
        <f>E77*F77</f>
        <v>0</v>
      </c>
      <c r="I77" s="26">
        <f t="shared" si="7"/>
        <v>0</v>
      </c>
      <c r="J77" s="387">
        <f>H77+I77</f>
        <v>0</v>
      </c>
      <c r="K77" s="99"/>
    </row>
    <row r="78" spans="1:11" ht="63.75">
      <c r="A78" s="95">
        <v>5</v>
      </c>
      <c r="B78" s="99" t="s">
        <v>107</v>
      </c>
      <c r="C78" s="300"/>
      <c r="D78" s="10" t="s">
        <v>73</v>
      </c>
      <c r="E78" s="288">
        <v>1000</v>
      </c>
      <c r="F78" s="148">
        <v>0</v>
      </c>
      <c r="G78" s="288">
        <v>8</v>
      </c>
      <c r="H78" s="26">
        <f t="shared" si="6"/>
        <v>0</v>
      </c>
      <c r="I78" s="26">
        <f t="shared" si="7"/>
        <v>0</v>
      </c>
      <c r="J78" s="387">
        <f t="shared" si="8"/>
        <v>0</v>
      </c>
      <c r="K78" s="99"/>
    </row>
    <row r="79" spans="1:11" ht="63.75">
      <c r="A79" s="95">
        <v>6</v>
      </c>
      <c r="B79" s="99" t="s">
        <v>108</v>
      </c>
      <c r="C79" s="300"/>
      <c r="D79" s="10" t="s">
        <v>73</v>
      </c>
      <c r="E79" s="288">
        <v>3000</v>
      </c>
      <c r="F79" s="148">
        <v>0</v>
      </c>
      <c r="G79" s="288">
        <v>8</v>
      </c>
      <c r="H79" s="26">
        <f t="shared" si="6"/>
        <v>0</v>
      </c>
      <c r="I79" s="26">
        <f t="shared" si="7"/>
        <v>0</v>
      </c>
      <c r="J79" s="387">
        <f t="shared" si="8"/>
        <v>0</v>
      </c>
      <c r="K79" s="99"/>
    </row>
    <row r="80" spans="1:11" ht="76.5">
      <c r="A80" s="95">
        <v>7</v>
      </c>
      <c r="B80" s="107" t="s">
        <v>138</v>
      </c>
      <c r="C80" s="95"/>
      <c r="D80" s="10" t="s">
        <v>73</v>
      </c>
      <c r="E80" s="288">
        <v>30</v>
      </c>
      <c r="F80" s="148">
        <v>0</v>
      </c>
      <c r="G80" s="288">
        <v>8</v>
      </c>
      <c r="H80" s="26">
        <f t="shared" si="6"/>
        <v>0</v>
      </c>
      <c r="I80" s="26">
        <f t="shared" si="7"/>
        <v>0</v>
      </c>
      <c r="J80" s="387">
        <f t="shared" si="8"/>
        <v>0</v>
      </c>
      <c r="K80" s="99"/>
    </row>
    <row r="81" spans="1:11" ht="76.5">
      <c r="A81" s="95">
        <v>8</v>
      </c>
      <c r="B81" s="107" t="s">
        <v>139</v>
      </c>
      <c r="C81" s="95"/>
      <c r="D81" s="10" t="s">
        <v>73</v>
      </c>
      <c r="E81" s="288">
        <v>30</v>
      </c>
      <c r="F81" s="148">
        <v>0</v>
      </c>
      <c r="G81" s="288">
        <v>8</v>
      </c>
      <c r="H81" s="26">
        <f t="shared" si="6"/>
        <v>0</v>
      </c>
      <c r="I81" s="26">
        <f t="shared" si="7"/>
        <v>0</v>
      </c>
      <c r="J81" s="387">
        <f t="shared" si="8"/>
        <v>0</v>
      </c>
      <c r="K81" s="99"/>
    </row>
    <row r="82" spans="1:11" ht="12.75">
      <c r="A82" s="95"/>
      <c r="B82" s="99"/>
      <c r="C82" s="95"/>
      <c r="D82" s="10"/>
      <c r="E82" s="288"/>
      <c r="F82" s="389" t="s">
        <v>78</v>
      </c>
      <c r="G82" s="288"/>
      <c r="H82" s="71">
        <f>SUM(H74:H81)</f>
        <v>0</v>
      </c>
      <c r="I82" s="72">
        <f>SUM(I74:I81)</f>
        <v>0</v>
      </c>
      <c r="J82" s="72">
        <f>SUM(J74:J81)</f>
        <v>0</v>
      </c>
      <c r="K82" s="99"/>
    </row>
    <row r="83" spans="1:10" ht="12.75">
      <c r="A83" s="100"/>
      <c r="B83" s="108"/>
      <c r="C83" s="100"/>
      <c r="D83" s="100"/>
      <c r="E83" s="286"/>
      <c r="F83" s="101"/>
      <c r="G83" s="286"/>
      <c r="H83" s="101"/>
      <c r="I83" s="101"/>
      <c r="J83" s="101"/>
    </row>
    <row r="84" spans="1:10" ht="12.75">
      <c r="A84" s="104"/>
      <c r="B84" s="56" t="s">
        <v>207</v>
      </c>
      <c r="C84" s="105"/>
      <c r="D84" s="105"/>
      <c r="E84" s="287"/>
      <c r="F84" s="106"/>
      <c r="G84" s="287"/>
      <c r="H84" s="106"/>
      <c r="I84" s="106"/>
      <c r="J84" s="106"/>
    </row>
    <row r="85" spans="1:11" ht="33.75">
      <c r="A85" s="9" t="s">
        <v>64</v>
      </c>
      <c r="B85" s="9" t="s">
        <v>65</v>
      </c>
      <c r="C85" s="116" t="s">
        <v>190</v>
      </c>
      <c r="D85" s="9" t="s">
        <v>66</v>
      </c>
      <c r="E85" s="308" t="s">
        <v>191</v>
      </c>
      <c r="F85" s="79" t="s">
        <v>155</v>
      </c>
      <c r="G85" s="391" t="s">
        <v>68</v>
      </c>
      <c r="H85" s="25" t="s">
        <v>69</v>
      </c>
      <c r="I85" s="25" t="s">
        <v>70</v>
      </c>
      <c r="J85" s="25" t="s">
        <v>71</v>
      </c>
      <c r="K85" s="60" t="s">
        <v>174</v>
      </c>
    </row>
    <row r="86" spans="1:11" ht="25.5">
      <c r="A86" s="95" t="s">
        <v>72</v>
      </c>
      <c r="B86" s="99" t="s">
        <v>142</v>
      </c>
      <c r="C86" s="95"/>
      <c r="D86" s="10" t="s">
        <v>73</v>
      </c>
      <c r="E86" s="288">
        <v>20</v>
      </c>
      <c r="F86" s="148">
        <v>0</v>
      </c>
      <c r="G86" s="288">
        <v>8</v>
      </c>
      <c r="H86" s="26">
        <f aca="true" t="shared" si="9" ref="H86:H92">E86*F86</f>
        <v>0</v>
      </c>
      <c r="I86" s="26">
        <f aca="true" t="shared" si="10" ref="I86:I92">H86*0.08</f>
        <v>0</v>
      </c>
      <c r="J86" s="387">
        <f aca="true" t="shared" si="11" ref="J86:J92">H86+I86</f>
        <v>0</v>
      </c>
      <c r="K86" s="99"/>
    </row>
    <row r="87" spans="1:11" ht="25.5">
      <c r="A87" s="95" t="s">
        <v>74</v>
      </c>
      <c r="B87" s="99" t="s">
        <v>143</v>
      </c>
      <c r="C87" s="95"/>
      <c r="D87" s="10" t="s">
        <v>73</v>
      </c>
      <c r="E87" s="288">
        <v>10</v>
      </c>
      <c r="F87" s="148">
        <v>0</v>
      </c>
      <c r="G87" s="288">
        <v>8</v>
      </c>
      <c r="H87" s="26">
        <f t="shared" si="9"/>
        <v>0</v>
      </c>
      <c r="I87" s="26">
        <f t="shared" si="10"/>
        <v>0</v>
      </c>
      <c r="J87" s="387">
        <f t="shared" si="11"/>
        <v>0</v>
      </c>
      <c r="K87" s="99"/>
    </row>
    <row r="88" spans="1:11" ht="25.5">
      <c r="A88" s="95" t="s">
        <v>75</v>
      </c>
      <c r="B88" s="99" t="s">
        <v>144</v>
      </c>
      <c r="C88" s="95"/>
      <c r="D88" s="10" t="s">
        <v>73</v>
      </c>
      <c r="E88" s="288">
        <v>30</v>
      </c>
      <c r="F88" s="148">
        <v>0</v>
      </c>
      <c r="G88" s="288">
        <v>8</v>
      </c>
      <c r="H88" s="26">
        <f t="shared" si="9"/>
        <v>0</v>
      </c>
      <c r="I88" s="26">
        <f t="shared" si="10"/>
        <v>0</v>
      </c>
      <c r="J88" s="387">
        <f t="shared" si="11"/>
        <v>0</v>
      </c>
      <c r="K88" s="99"/>
    </row>
    <row r="89" spans="1:11" ht="25.5">
      <c r="A89" s="95" t="s">
        <v>76</v>
      </c>
      <c r="B89" s="99" t="s">
        <v>145</v>
      </c>
      <c r="C89" s="95"/>
      <c r="D89" s="10" t="s">
        <v>73</v>
      </c>
      <c r="E89" s="288">
        <v>20</v>
      </c>
      <c r="F89" s="148">
        <v>0</v>
      </c>
      <c r="G89" s="288">
        <v>8</v>
      </c>
      <c r="H89" s="26">
        <f t="shared" si="9"/>
        <v>0</v>
      </c>
      <c r="I89" s="26">
        <f t="shared" si="10"/>
        <v>0</v>
      </c>
      <c r="J89" s="387">
        <f t="shared" si="11"/>
        <v>0</v>
      </c>
      <c r="K89" s="99"/>
    </row>
    <row r="90" spans="1:11" ht="51">
      <c r="A90" s="95" t="s">
        <v>79</v>
      </c>
      <c r="B90" s="99" t="s">
        <v>181</v>
      </c>
      <c r="C90" s="300"/>
      <c r="D90" s="10" t="s">
        <v>73</v>
      </c>
      <c r="E90" s="288">
        <v>130</v>
      </c>
      <c r="F90" s="148">
        <v>0</v>
      </c>
      <c r="G90" s="288">
        <v>8</v>
      </c>
      <c r="H90" s="26">
        <f t="shared" si="9"/>
        <v>0</v>
      </c>
      <c r="I90" s="26">
        <f t="shared" si="10"/>
        <v>0</v>
      </c>
      <c r="J90" s="387">
        <f t="shared" si="11"/>
        <v>0</v>
      </c>
      <c r="K90" s="99"/>
    </row>
    <row r="91" spans="1:11" ht="25.5">
      <c r="A91" s="95" t="s">
        <v>80</v>
      </c>
      <c r="B91" s="99" t="s">
        <v>146</v>
      </c>
      <c r="C91" s="95"/>
      <c r="D91" s="10" t="s">
        <v>73</v>
      </c>
      <c r="E91" s="288">
        <v>5</v>
      </c>
      <c r="F91" s="148">
        <v>0</v>
      </c>
      <c r="G91" s="288">
        <v>8</v>
      </c>
      <c r="H91" s="26">
        <f t="shared" si="9"/>
        <v>0</v>
      </c>
      <c r="I91" s="26">
        <f t="shared" si="10"/>
        <v>0</v>
      </c>
      <c r="J91" s="387">
        <f t="shared" si="11"/>
        <v>0</v>
      </c>
      <c r="K91" s="99"/>
    </row>
    <row r="92" spans="1:11" ht="191.25">
      <c r="A92" s="95">
        <v>7</v>
      </c>
      <c r="B92" s="109" t="s">
        <v>129</v>
      </c>
      <c r="C92" s="95"/>
      <c r="D92" s="10" t="s">
        <v>73</v>
      </c>
      <c r="E92" s="288">
        <v>15</v>
      </c>
      <c r="F92" s="148">
        <v>0</v>
      </c>
      <c r="G92" s="288">
        <v>8</v>
      </c>
      <c r="H92" s="26">
        <f t="shared" si="9"/>
        <v>0</v>
      </c>
      <c r="I92" s="26">
        <f t="shared" si="10"/>
        <v>0</v>
      </c>
      <c r="J92" s="387">
        <f t="shared" si="11"/>
        <v>0</v>
      </c>
      <c r="K92" s="99"/>
    </row>
    <row r="93" spans="1:11" ht="12.75">
      <c r="A93" s="95"/>
      <c r="B93" s="95"/>
      <c r="C93" s="95"/>
      <c r="D93" s="95"/>
      <c r="E93" s="285"/>
      <c r="F93" s="26" t="s">
        <v>78</v>
      </c>
      <c r="G93" s="288"/>
      <c r="H93" s="71">
        <f>SUM(H86:H92)</f>
        <v>0</v>
      </c>
      <c r="I93" s="72">
        <f>SUM(I86:I92)</f>
        <v>0</v>
      </c>
      <c r="J93" s="72">
        <f>SUM(J86:J92)</f>
        <v>0</v>
      </c>
      <c r="K93" s="99"/>
    </row>
    <row r="94" spans="1:11" s="103" customFormat="1" ht="12.75">
      <c r="A94" s="100"/>
      <c r="B94" s="108"/>
      <c r="C94" s="100"/>
      <c r="D94" s="100"/>
      <c r="E94" s="286"/>
      <c r="F94" s="101"/>
      <c r="G94" s="286"/>
      <c r="H94" s="101"/>
      <c r="I94" s="101"/>
      <c r="J94" s="101"/>
      <c r="K94" s="102"/>
    </row>
    <row r="96" spans="1:11" s="1" customFormat="1" ht="12">
      <c r="A96" s="3"/>
      <c r="B96" s="56" t="s">
        <v>208</v>
      </c>
      <c r="C96" s="110"/>
      <c r="D96" s="110"/>
      <c r="E96" s="291"/>
      <c r="F96" s="24"/>
      <c r="G96" s="390"/>
      <c r="H96" s="41"/>
      <c r="I96" s="45"/>
      <c r="J96" s="41"/>
      <c r="K96" s="48"/>
    </row>
    <row r="97" spans="1:11" s="8" customFormat="1" ht="33.75">
      <c r="A97" s="9" t="s">
        <v>64</v>
      </c>
      <c r="B97" s="27" t="s">
        <v>65</v>
      </c>
      <c r="C97" s="116" t="s">
        <v>190</v>
      </c>
      <c r="D97" s="9" t="s">
        <v>66</v>
      </c>
      <c r="E97" s="308" t="s">
        <v>191</v>
      </c>
      <c r="F97" s="79" t="s">
        <v>155</v>
      </c>
      <c r="G97" s="391" t="s">
        <v>68</v>
      </c>
      <c r="H97" s="42" t="s">
        <v>69</v>
      </c>
      <c r="I97" s="46" t="s">
        <v>70</v>
      </c>
      <c r="J97" s="46" t="s">
        <v>71</v>
      </c>
      <c r="K97" s="60" t="s">
        <v>174</v>
      </c>
    </row>
    <row r="98" spans="1:11" s="1" customFormat="1" ht="23.25" customHeight="1">
      <c r="A98" s="12" t="s">
        <v>72</v>
      </c>
      <c r="B98" s="82" t="s">
        <v>147</v>
      </c>
      <c r="C98" s="307"/>
      <c r="D98" s="303" t="s">
        <v>148</v>
      </c>
      <c r="E98" s="317">
        <v>50</v>
      </c>
      <c r="F98" s="148">
        <v>0</v>
      </c>
      <c r="G98" s="399">
        <v>8</v>
      </c>
      <c r="H98" s="26">
        <f aca="true" t="shared" si="12" ref="H98:H104">E98*F98</f>
        <v>0</v>
      </c>
      <c r="I98" s="26">
        <f aca="true" t="shared" si="13" ref="I98:I104">H98*0.08</f>
        <v>0</v>
      </c>
      <c r="J98" s="387">
        <f aca="true" t="shared" si="14" ref="J98:J104">H98+I98</f>
        <v>0</v>
      </c>
      <c r="K98" s="307"/>
    </row>
    <row r="99" spans="1:11" s="1" customFormat="1" ht="23.25" customHeight="1">
      <c r="A99" s="12" t="s">
        <v>74</v>
      </c>
      <c r="B99" s="82" t="s">
        <v>149</v>
      </c>
      <c r="C99" s="307"/>
      <c r="D99" s="303" t="s">
        <v>148</v>
      </c>
      <c r="E99" s="317">
        <v>50</v>
      </c>
      <c r="F99" s="148">
        <v>0</v>
      </c>
      <c r="G99" s="399">
        <v>8</v>
      </c>
      <c r="H99" s="26">
        <f t="shared" si="12"/>
        <v>0</v>
      </c>
      <c r="I99" s="26">
        <f t="shared" si="13"/>
        <v>0</v>
      </c>
      <c r="J99" s="387">
        <f t="shared" si="14"/>
        <v>0</v>
      </c>
      <c r="K99" s="307"/>
    </row>
    <row r="100" spans="1:11" s="1" customFormat="1" ht="23.25" customHeight="1">
      <c r="A100" s="13" t="s">
        <v>75</v>
      </c>
      <c r="B100" s="87" t="s">
        <v>150</v>
      </c>
      <c r="C100" s="307"/>
      <c r="D100" s="304" t="s">
        <v>148</v>
      </c>
      <c r="E100" s="318">
        <v>50</v>
      </c>
      <c r="F100" s="148">
        <v>0</v>
      </c>
      <c r="G100" s="400">
        <v>8</v>
      </c>
      <c r="H100" s="26">
        <f t="shared" si="12"/>
        <v>0</v>
      </c>
      <c r="I100" s="26">
        <f t="shared" si="13"/>
        <v>0</v>
      </c>
      <c r="J100" s="387">
        <f t="shared" si="14"/>
        <v>0</v>
      </c>
      <c r="K100" s="307"/>
    </row>
    <row r="101" spans="1:11" s="1" customFormat="1" ht="23.25" customHeight="1">
      <c r="A101" s="13" t="s">
        <v>76</v>
      </c>
      <c r="B101" s="112" t="s">
        <v>151</v>
      </c>
      <c r="C101" s="307"/>
      <c r="D101" s="305" t="s">
        <v>148</v>
      </c>
      <c r="E101" s="319">
        <v>50</v>
      </c>
      <c r="F101" s="148">
        <v>0</v>
      </c>
      <c r="G101" s="401">
        <v>8</v>
      </c>
      <c r="H101" s="26">
        <f t="shared" si="12"/>
        <v>0</v>
      </c>
      <c r="I101" s="26">
        <f t="shared" si="13"/>
        <v>0</v>
      </c>
      <c r="J101" s="387">
        <f t="shared" si="14"/>
        <v>0</v>
      </c>
      <c r="K101" s="307"/>
    </row>
    <row r="102" spans="1:11" s="1" customFormat="1" ht="23.25" customHeight="1">
      <c r="A102" s="13" t="s">
        <v>79</v>
      </c>
      <c r="B102" s="112" t="s">
        <v>152</v>
      </c>
      <c r="C102" s="307"/>
      <c r="D102" s="305" t="s">
        <v>148</v>
      </c>
      <c r="E102" s="319">
        <v>50</v>
      </c>
      <c r="F102" s="148">
        <v>0</v>
      </c>
      <c r="G102" s="401">
        <v>8</v>
      </c>
      <c r="H102" s="26">
        <f t="shared" si="12"/>
        <v>0</v>
      </c>
      <c r="I102" s="26">
        <f t="shared" si="13"/>
        <v>0</v>
      </c>
      <c r="J102" s="387">
        <f t="shared" si="14"/>
        <v>0</v>
      </c>
      <c r="K102" s="307"/>
    </row>
    <row r="103" spans="1:11" s="1" customFormat="1" ht="23.25" customHeight="1">
      <c r="A103" s="113" t="s">
        <v>80</v>
      </c>
      <c r="B103" s="114" t="s">
        <v>153</v>
      </c>
      <c r="C103" s="307"/>
      <c r="D103" s="306" t="s">
        <v>148</v>
      </c>
      <c r="E103" s="321">
        <v>100</v>
      </c>
      <c r="F103" s="148">
        <v>0</v>
      </c>
      <c r="G103" s="402">
        <v>8</v>
      </c>
      <c r="H103" s="26">
        <f t="shared" si="12"/>
        <v>0</v>
      </c>
      <c r="I103" s="26">
        <f t="shared" si="13"/>
        <v>0</v>
      </c>
      <c r="J103" s="387">
        <f t="shared" si="14"/>
        <v>0</v>
      </c>
      <c r="K103" s="307"/>
    </row>
    <row r="104" spans="1:11" s="1" customFormat="1" ht="22.5">
      <c r="A104" s="12" t="s">
        <v>90</v>
      </c>
      <c r="B104" s="82" t="s">
        <v>154</v>
      </c>
      <c r="C104" s="307"/>
      <c r="D104" s="303" t="s">
        <v>148</v>
      </c>
      <c r="E104" s="317">
        <v>50</v>
      </c>
      <c r="F104" s="148">
        <v>0</v>
      </c>
      <c r="G104" s="399">
        <v>8</v>
      </c>
      <c r="H104" s="26">
        <f t="shared" si="12"/>
        <v>0</v>
      </c>
      <c r="I104" s="26">
        <f t="shared" si="13"/>
        <v>0</v>
      </c>
      <c r="J104" s="387">
        <f t="shared" si="14"/>
        <v>0</v>
      </c>
      <c r="K104" s="307"/>
    </row>
    <row r="105" spans="1:11" s="1" customFormat="1" ht="12">
      <c r="A105" s="3"/>
      <c r="B105" s="115"/>
      <c r="C105" s="70"/>
      <c r="D105" s="58"/>
      <c r="E105" s="201"/>
      <c r="F105" s="21" t="s">
        <v>78</v>
      </c>
      <c r="G105" s="393"/>
      <c r="H105" s="71">
        <f>SUM(H98:H104)</f>
        <v>0</v>
      </c>
      <c r="I105" s="72">
        <f>SUM(I98:I104)</f>
        <v>0</v>
      </c>
      <c r="J105" s="72">
        <f>SUM(J98:J104)</f>
        <v>0</v>
      </c>
      <c r="K105" s="52"/>
    </row>
    <row r="106" spans="1:11" s="1" customFormat="1" ht="12">
      <c r="A106" s="3"/>
      <c r="B106" s="57"/>
      <c r="C106" s="57"/>
      <c r="D106" s="57"/>
      <c r="E106" s="291"/>
      <c r="F106" s="24"/>
      <c r="G106" s="394"/>
      <c r="H106" s="11"/>
      <c r="I106" s="45"/>
      <c r="J106" s="41"/>
      <c r="K106" s="48"/>
    </row>
    <row r="107" spans="1:11" s="1" customFormat="1" ht="12">
      <c r="A107" s="3"/>
      <c r="B107" s="56" t="s">
        <v>296</v>
      </c>
      <c r="C107" s="70"/>
      <c r="D107" s="70"/>
      <c r="E107" s="283"/>
      <c r="F107" s="24"/>
      <c r="G107" s="390"/>
      <c r="H107" s="41"/>
      <c r="I107" s="45"/>
      <c r="J107" s="41"/>
      <c r="K107" s="48"/>
    </row>
    <row r="108" spans="1:11" s="8" customFormat="1" ht="33.75">
      <c r="A108" s="9" t="s">
        <v>64</v>
      </c>
      <c r="B108" s="27" t="s">
        <v>65</v>
      </c>
      <c r="C108" s="116" t="s">
        <v>190</v>
      </c>
      <c r="D108" s="9" t="s">
        <v>66</v>
      </c>
      <c r="E108" s="308" t="s">
        <v>191</v>
      </c>
      <c r="F108" s="79" t="s">
        <v>155</v>
      </c>
      <c r="G108" s="391" t="s">
        <v>68</v>
      </c>
      <c r="H108" s="42" t="s">
        <v>69</v>
      </c>
      <c r="I108" s="46" t="s">
        <v>70</v>
      </c>
      <c r="J108" s="46" t="s">
        <v>71</v>
      </c>
      <c r="K108" s="60" t="s">
        <v>174</v>
      </c>
    </row>
    <row r="109" spans="1:11" s="1" customFormat="1" ht="25.5">
      <c r="A109" s="12" t="s">
        <v>72</v>
      </c>
      <c r="B109" s="278" t="s">
        <v>294</v>
      </c>
      <c r="C109" s="35"/>
      <c r="D109" s="34" t="s">
        <v>73</v>
      </c>
      <c r="E109" s="309">
        <v>100</v>
      </c>
      <c r="F109" s="148">
        <v>0</v>
      </c>
      <c r="G109" s="312">
        <v>8</v>
      </c>
      <c r="H109" s="277">
        <f>E109*F109</f>
        <v>0</v>
      </c>
      <c r="I109" s="277">
        <f>H109*0.08</f>
        <v>0</v>
      </c>
      <c r="J109" s="277">
        <f>H109+I109</f>
        <v>0</v>
      </c>
      <c r="K109" s="48"/>
    </row>
    <row r="110" spans="1:11" s="1" customFormat="1" ht="25.5">
      <c r="A110" s="12" t="s">
        <v>74</v>
      </c>
      <c r="B110" s="278" t="s">
        <v>295</v>
      </c>
      <c r="C110" s="35"/>
      <c r="D110" s="12" t="s">
        <v>73</v>
      </c>
      <c r="E110" s="309">
        <v>5</v>
      </c>
      <c r="F110" s="148">
        <v>0</v>
      </c>
      <c r="G110" s="312">
        <v>8</v>
      </c>
      <c r="H110" s="277">
        <f>E110*F110</f>
        <v>0</v>
      </c>
      <c r="I110" s="277">
        <f>H110*0.08</f>
        <v>0</v>
      </c>
      <c r="J110" s="277">
        <f>H110+I110</f>
        <v>0</v>
      </c>
      <c r="K110" s="48"/>
    </row>
    <row r="111" spans="1:11" s="1" customFormat="1" ht="16.5" customHeight="1">
      <c r="A111" s="51"/>
      <c r="B111" s="115"/>
      <c r="C111" s="115"/>
      <c r="D111" s="119"/>
      <c r="E111" s="289"/>
      <c r="F111" s="121" t="s">
        <v>203</v>
      </c>
      <c r="G111" s="403"/>
      <c r="H111" s="122">
        <f>SUM(H109:H110)</f>
        <v>0</v>
      </c>
      <c r="I111" s="122">
        <f>SUM(I109:I110)</f>
        <v>0</v>
      </c>
      <c r="J111" s="122">
        <f>SUM(J109:J110)</f>
        <v>0</v>
      </c>
      <c r="K111" s="52"/>
    </row>
    <row r="112" spans="1:11" s="1" customFormat="1" ht="23.25" customHeight="1">
      <c r="A112" s="51"/>
      <c r="B112" s="115"/>
      <c r="C112" s="115"/>
      <c r="D112" s="119"/>
      <c r="E112" s="289"/>
      <c r="F112" s="7"/>
      <c r="G112" s="398"/>
      <c r="H112" s="45"/>
      <c r="I112" s="45"/>
      <c r="J112" s="45"/>
      <c r="K112" s="48"/>
    </row>
    <row r="113" spans="1:11" s="1" customFormat="1" ht="23.25" customHeight="1">
      <c r="A113" s="3"/>
      <c r="B113" s="56" t="s">
        <v>297</v>
      </c>
      <c r="C113" s="70"/>
      <c r="D113" s="70"/>
      <c r="E113" s="283"/>
      <c r="F113" s="24"/>
      <c r="G113" s="390"/>
      <c r="H113" s="41"/>
      <c r="I113" s="45"/>
      <c r="J113" s="41"/>
      <c r="K113" s="48"/>
    </row>
    <row r="114" spans="1:11" s="1" customFormat="1" ht="34.5" customHeight="1">
      <c r="A114" s="9" t="s">
        <v>64</v>
      </c>
      <c r="B114" s="27" t="s">
        <v>65</v>
      </c>
      <c r="C114" s="116" t="s">
        <v>190</v>
      </c>
      <c r="D114" s="9" t="s">
        <v>66</v>
      </c>
      <c r="E114" s="308" t="s">
        <v>191</v>
      </c>
      <c r="F114" s="79" t="s">
        <v>155</v>
      </c>
      <c r="G114" s="391" t="s">
        <v>68</v>
      </c>
      <c r="H114" s="42" t="s">
        <v>69</v>
      </c>
      <c r="I114" s="46" t="s">
        <v>70</v>
      </c>
      <c r="J114" s="46" t="s">
        <v>71</v>
      </c>
      <c r="K114" s="60" t="s">
        <v>174</v>
      </c>
    </row>
    <row r="115" spans="1:11" s="1" customFormat="1" ht="12">
      <c r="A115" s="14">
        <v>1</v>
      </c>
      <c r="B115" s="112" t="s">
        <v>289</v>
      </c>
      <c r="C115" s="35"/>
      <c r="D115" s="118" t="s">
        <v>102</v>
      </c>
      <c r="E115" s="334">
        <v>760</v>
      </c>
      <c r="F115" s="148">
        <v>0</v>
      </c>
      <c r="G115" s="401">
        <v>8</v>
      </c>
      <c r="H115" s="26">
        <f>E115*F115</f>
        <v>0</v>
      </c>
      <c r="I115" s="26">
        <f aca="true" t="shared" si="15" ref="I115:I122">H115*0.08</f>
        <v>0</v>
      </c>
      <c r="J115" s="387">
        <f>H115+I115</f>
        <v>0</v>
      </c>
      <c r="K115" s="52">
        <v>1</v>
      </c>
    </row>
    <row r="116" spans="1:11" s="1" customFormat="1" ht="12">
      <c r="A116" s="14">
        <v>2</v>
      </c>
      <c r="B116" s="112" t="s">
        <v>290</v>
      </c>
      <c r="C116" s="35"/>
      <c r="D116" s="118" t="s">
        <v>102</v>
      </c>
      <c r="E116" s="334">
        <v>560</v>
      </c>
      <c r="F116" s="148">
        <v>0</v>
      </c>
      <c r="G116" s="401">
        <v>8</v>
      </c>
      <c r="H116" s="26">
        <f aca="true" t="shared" si="16" ref="H116:H122">E116*F116</f>
        <v>0</v>
      </c>
      <c r="I116" s="26">
        <f t="shared" si="15"/>
        <v>0</v>
      </c>
      <c r="J116" s="387">
        <f aca="true" t="shared" si="17" ref="J116:J122">H116+I116</f>
        <v>0</v>
      </c>
      <c r="K116" s="52">
        <v>1</v>
      </c>
    </row>
    <row r="117" spans="1:11" s="1" customFormat="1" ht="12">
      <c r="A117" s="14">
        <v>3</v>
      </c>
      <c r="B117" s="112" t="s">
        <v>291</v>
      </c>
      <c r="C117" s="35"/>
      <c r="D117" s="118" t="s">
        <v>102</v>
      </c>
      <c r="E117" s="334">
        <v>450</v>
      </c>
      <c r="F117" s="148">
        <v>0</v>
      </c>
      <c r="G117" s="401">
        <v>8</v>
      </c>
      <c r="H117" s="26">
        <f t="shared" si="16"/>
        <v>0</v>
      </c>
      <c r="I117" s="26">
        <f t="shared" si="15"/>
        <v>0</v>
      </c>
      <c r="J117" s="387">
        <f t="shared" si="17"/>
        <v>0</v>
      </c>
      <c r="K117" s="52">
        <v>1</v>
      </c>
    </row>
    <row r="118" spans="1:11" s="1" customFormat="1" ht="12">
      <c r="A118" s="14">
        <v>4</v>
      </c>
      <c r="B118" s="112" t="s">
        <v>292</v>
      </c>
      <c r="C118" s="35"/>
      <c r="D118" s="118" t="s">
        <v>102</v>
      </c>
      <c r="E118" s="334">
        <v>300</v>
      </c>
      <c r="F118" s="148">
        <v>0</v>
      </c>
      <c r="G118" s="401">
        <v>8</v>
      </c>
      <c r="H118" s="26">
        <f t="shared" si="16"/>
        <v>0</v>
      </c>
      <c r="I118" s="26">
        <f t="shared" si="15"/>
        <v>0</v>
      </c>
      <c r="J118" s="387">
        <f t="shared" si="17"/>
        <v>0</v>
      </c>
      <c r="K118" s="52">
        <v>1</v>
      </c>
    </row>
    <row r="119" spans="1:11" s="1" customFormat="1" ht="12">
      <c r="A119" s="14">
        <v>5</v>
      </c>
      <c r="B119" s="112" t="s">
        <v>293</v>
      </c>
      <c r="C119" s="35"/>
      <c r="D119" s="118" t="s">
        <v>102</v>
      </c>
      <c r="E119" s="334">
        <v>200</v>
      </c>
      <c r="F119" s="148">
        <v>0</v>
      </c>
      <c r="G119" s="401">
        <v>8</v>
      </c>
      <c r="H119" s="26">
        <f t="shared" si="16"/>
        <v>0</v>
      </c>
      <c r="I119" s="26">
        <f t="shared" si="15"/>
        <v>0</v>
      </c>
      <c r="J119" s="387">
        <f t="shared" si="17"/>
        <v>0</v>
      </c>
      <c r="K119" s="52">
        <v>1</v>
      </c>
    </row>
    <row r="120" spans="1:11" s="1" customFormat="1" ht="12">
      <c r="A120" s="14">
        <v>6</v>
      </c>
      <c r="B120" s="123" t="s">
        <v>165</v>
      </c>
      <c r="C120" s="33"/>
      <c r="D120" s="124" t="s">
        <v>148</v>
      </c>
      <c r="E120" s="335">
        <v>30</v>
      </c>
      <c r="F120" s="148">
        <v>0</v>
      </c>
      <c r="G120" s="401">
        <v>8</v>
      </c>
      <c r="H120" s="26">
        <f t="shared" si="16"/>
        <v>0</v>
      </c>
      <c r="I120" s="26">
        <f t="shared" si="15"/>
        <v>0</v>
      </c>
      <c r="J120" s="387">
        <f t="shared" si="17"/>
        <v>0</v>
      </c>
      <c r="K120" s="52"/>
    </row>
    <row r="121" spans="1:11" s="1" customFormat="1" ht="12">
      <c r="A121" s="14">
        <v>7</v>
      </c>
      <c r="B121" s="117" t="s">
        <v>166</v>
      </c>
      <c r="C121" s="35"/>
      <c r="D121" s="38" t="s">
        <v>73</v>
      </c>
      <c r="E121" s="422">
        <v>5300</v>
      </c>
      <c r="F121" s="148">
        <v>0</v>
      </c>
      <c r="G121" s="401">
        <v>8</v>
      </c>
      <c r="H121" s="26">
        <f t="shared" si="16"/>
        <v>0</v>
      </c>
      <c r="I121" s="26">
        <f t="shared" si="15"/>
        <v>0</v>
      </c>
      <c r="J121" s="387">
        <f t="shared" si="17"/>
        <v>0</v>
      </c>
      <c r="K121" s="52">
        <v>5</v>
      </c>
    </row>
    <row r="122" spans="1:11" s="1" customFormat="1" ht="56.25">
      <c r="A122" s="14">
        <v>8</v>
      </c>
      <c r="B122" s="125" t="s">
        <v>167</v>
      </c>
      <c r="C122" s="33"/>
      <c r="D122" s="126" t="s">
        <v>73</v>
      </c>
      <c r="E122" s="312">
        <v>150</v>
      </c>
      <c r="F122" s="148">
        <v>0</v>
      </c>
      <c r="G122" s="401">
        <v>8</v>
      </c>
      <c r="H122" s="26">
        <f t="shared" si="16"/>
        <v>0</v>
      </c>
      <c r="I122" s="26">
        <f t="shared" si="15"/>
        <v>0</v>
      </c>
      <c r="J122" s="387">
        <f t="shared" si="17"/>
        <v>0</v>
      </c>
      <c r="K122" s="52">
        <v>1</v>
      </c>
    </row>
    <row r="123" spans="1:11" s="1" customFormat="1" ht="12">
      <c r="A123" s="3"/>
      <c r="B123" s="127"/>
      <c r="C123" s="128"/>
      <c r="D123" s="129"/>
      <c r="E123" s="201"/>
      <c r="F123" s="21" t="s">
        <v>78</v>
      </c>
      <c r="G123" s="393"/>
      <c r="H123" s="71">
        <f>SUM(H115:H122)</f>
        <v>0</v>
      </c>
      <c r="I123" s="72">
        <f>SUM(I115:I122)</f>
        <v>0</v>
      </c>
      <c r="J123" s="72">
        <f>SUM(J115:J122)</f>
        <v>0</v>
      </c>
      <c r="K123" s="52"/>
    </row>
    <row r="125" spans="1:11" s="1" customFormat="1" ht="12">
      <c r="A125" s="3"/>
      <c r="B125" s="353" t="s">
        <v>298</v>
      </c>
      <c r="C125" s="76"/>
      <c r="D125" s="76"/>
      <c r="E125" s="201"/>
      <c r="F125" s="24"/>
      <c r="G125" s="390"/>
      <c r="H125" s="41"/>
      <c r="I125" s="45"/>
      <c r="J125" s="41"/>
      <c r="K125" s="48"/>
    </row>
    <row r="126" spans="1:11" s="8" customFormat="1" ht="33.75">
      <c r="A126" s="9" t="s">
        <v>64</v>
      </c>
      <c r="B126" s="27" t="s">
        <v>65</v>
      </c>
      <c r="C126" s="116" t="s">
        <v>190</v>
      </c>
      <c r="D126" s="9" t="s">
        <v>66</v>
      </c>
      <c r="E126" s="308" t="s">
        <v>191</v>
      </c>
      <c r="F126" s="79" t="s">
        <v>155</v>
      </c>
      <c r="G126" s="391" t="s">
        <v>68</v>
      </c>
      <c r="H126" s="42" t="s">
        <v>69</v>
      </c>
      <c r="I126" s="46" t="s">
        <v>70</v>
      </c>
      <c r="J126" s="46" t="s">
        <v>71</v>
      </c>
      <c r="K126" s="60" t="s">
        <v>174</v>
      </c>
    </row>
    <row r="127" spans="1:11" s="1" customFormat="1" ht="60" customHeight="1">
      <c r="A127" s="2">
        <v>1</v>
      </c>
      <c r="B127" s="32" t="s">
        <v>180</v>
      </c>
      <c r="C127" s="206"/>
      <c r="D127" s="130" t="s">
        <v>73</v>
      </c>
      <c r="E127" s="322">
        <v>150</v>
      </c>
      <c r="F127" s="148">
        <v>0</v>
      </c>
      <c r="G127" s="404">
        <v>8</v>
      </c>
      <c r="H127" s="44">
        <f>F127*E127</f>
        <v>0</v>
      </c>
      <c r="I127" s="47">
        <f>H127*0.08</f>
        <v>0</v>
      </c>
      <c r="J127" s="47">
        <f>H127*1.08</f>
        <v>0</v>
      </c>
      <c r="K127" s="52">
        <v>1</v>
      </c>
    </row>
    <row r="128" spans="1:11" s="1" customFormat="1" ht="48">
      <c r="A128" s="348">
        <v>2</v>
      </c>
      <c r="B128" s="349" t="s">
        <v>140</v>
      </c>
      <c r="C128" s="350"/>
      <c r="D128" s="351" t="s">
        <v>73</v>
      </c>
      <c r="E128" s="352">
        <v>800</v>
      </c>
      <c r="F128" s="148">
        <v>0</v>
      </c>
      <c r="G128" s="405">
        <v>8</v>
      </c>
      <c r="H128" s="44">
        <f>F128*E128</f>
        <v>0</v>
      </c>
      <c r="I128" s="47">
        <f>H128*0.08</f>
        <v>0</v>
      </c>
      <c r="J128" s="47">
        <f>H128*1.08</f>
        <v>0</v>
      </c>
      <c r="K128" s="52">
        <v>1</v>
      </c>
    </row>
    <row r="129" spans="1:11" s="1" customFormat="1" ht="72">
      <c r="A129" s="61">
        <v>3</v>
      </c>
      <c r="B129" s="15" t="s">
        <v>196</v>
      </c>
      <c r="C129" s="206"/>
      <c r="D129" s="61" t="s">
        <v>73</v>
      </c>
      <c r="E129" s="200">
        <v>250</v>
      </c>
      <c r="F129" s="148">
        <v>0</v>
      </c>
      <c r="G129" s="406">
        <v>8</v>
      </c>
      <c r="H129" s="347">
        <f>F129*E129</f>
        <v>0</v>
      </c>
      <c r="I129" s="47">
        <f>H129*0.08</f>
        <v>0</v>
      </c>
      <c r="J129" s="47">
        <f>H129*1.08</f>
        <v>0</v>
      </c>
      <c r="K129" s="369">
        <v>1</v>
      </c>
    </row>
    <row r="130" spans="1:11" s="1" customFormat="1" ht="12">
      <c r="A130" s="3"/>
      <c r="B130" s="75"/>
      <c r="C130" s="76"/>
      <c r="D130" s="58"/>
      <c r="E130" s="201"/>
      <c r="F130" s="11" t="s">
        <v>78</v>
      </c>
      <c r="G130" s="394"/>
      <c r="H130" s="71">
        <f>SUM(H127:H129)</f>
        <v>0</v>
      </c>
      <c r="I130" s="72">
        <f>SUM(I127:I129)</f>
        <v>0</v>
      </c>
      <c r="J130" s="72">
        <f>SUM(J127:J129)</f>
        <v>0</v>
      </c>
      <c r="K130" s="52"/>
    </row>
    <row r="131" spans="1:11" s="1" customFormat="1" ht="12">
      <c r="A131" s="3"/>
      <c r="B131" s="75"/>
      <c r="C131" s="76"/>
      <c r="D131" s="76"/>
      <c r="E131" s="201"/>
      <c r="F131" s="24"/>
      <c r="G131" s="394"/>
      <c r="H131" s="11"/>
      <c r="I131" s="45"/>
      <c r="J131" s="41"/>
      <c r="K131" s="48"/>
    </row>
    <row r="132" spans="1:11" s="1" customFormat="1" ht="12">
      <c r="A132" s="3"/>
      <c r="B132" s="131" t="s">
        <v>299</v>
      </c>
      <c r="C132" s="132"/>
      <c r="D132" s="132"/>
      <c r="E132" s="291"/>
      <c r="F132" s="24"/>
      <c r="G132" s="390"/>
      <c r="H132" s="41"/>
      <c r="I132" s="45"/>
      <c r="J132" s="41"/>
      <c r="K132" s="48"/>
    </row>
    <row r="133" spans="1:11" s="8" customFormat="1" ht="33.75">
      <c r="A133" s="9" t="s">
        <v>64</v>
      </c>
      <c r="B133" s="9" t="s">
        <v>65</v>
      </c>
      <c r="C133" s="116" t="s">
        <v>190</v>
      </c>
      <c r="D133" s="9" t="s">
        <v>66</v>
      </c>
      <c r="E133" s="308" t="s">
        <v>191</v>
      </c>
      <c r="F133" s="79" t="s">
        <v>155</v>
      </c>
      <c r="G133" s="391" t="s">
        <v>68</v>
      </c>
      <c r="H133" s="42" t="s">
        <v>69</v>
      </c>
      <c r="I133" s="46" t="s">
        <v>70</v>
      </c>
      <c r="J133" s="46" t="s">
        <v>71</v>
      </c>
      <c r="K133" s="60" t="s">
        <v>174</v>
      </c>
    </row>
    <row r="134" spans="1:11" s="1" customFormat="1" ht="22.5" customHeight="1">
      <c r="A134" s="61" t="s">
        <v>72</v>
      </c>
      <c r="B134" s="15" t="s">
        <v>81</v>
      </c>
      <c r="C134" s="31"/>
      <c r="D134" s="133" t="s">
        <v>73</v>
      </c>
      <c r="E134" s="200">
        <v>13</v>
      </c>
      <c r="F134" s="148">
        <v>0</v>
      </c>
      <c r="G134" s="406">
        <v>8</v>
      </c>
      <c r="H134" s="43">
        <f>F134*E134</f>
        <v>0</v>
      </c>
      <c r="I134" s="47">
        <f>H134*0.08</f>
        <v>0</v>
      </c>
      <c r="J134" s="47">
        <f>H134*1.08</f>
        <v>0</v>
      </c>
      <c r="K134" s="52"/>
    </row>
    <row r="135" spans="1:11" s="1" customFormat="1" ht="22.5" customHeight="1">
      <c r="A135" s="61" t="s">
        <v>74</v>
      </c>
      <c r="B135" s="15" t="s">
        <v>82</v>
      </c>
      <c r="C135" s="31"/>
      <c r="D135" s="133" t="s">
        <v>73</v>
      </c>
      <c r="E135" s="200">
        <v>5</v>
      </c>
      <c r="F135" s="148">
        <v>0</v>
      </c>
      <c r="G135" s="406">
        <v>8</v>
      </c>
      <c r="H135" s="43">
        <f>F135*E135</f>
        <v>0</v>
      </c>
      <c r="I135" s="47">
        <f>H135*0.08</f>
        <v>0</v>
      </c>
      <c r="J135" s="47">
        <f>H135*1.08</f>
        <v>0</v>
      </c>
      <c r="K135" s="52"/>
    </row>
    <row r="136" spans="1:11" s="1" customFormat="1" ht="22.5" customHeight="1">
      <c r="A136" s="61" t="s">
        <v>75</v>
      </c>
      <c r="B136" s="15" t="s">
        <v>83</v>
      </c>
      <c r="C136" s="31"/>
      <c r="D136" s="133" t="s">
        <v>73</v>
      </c>
      <c r="E136" s="200">
        <v>2</v>
      </c>
      <c r="F136" s="148">
        <v>0</v>
      </c>
      <c r="G136" s="406">
        <v>8</v>
      </c>
      <c r="H136" s="43">
        <f>F136*E136</f>
        <v>0</v>
      </c>
      <c r="I136" s="47">
        <f>H136*0.08</f>
        <v>0</v>
      </c>
      <c r="J136" s="47">
        <f>H136*1.08</f>
        <v>0</v>
      </c>
      <c r="K136" s="52"/>
    </row>
    <row r="137" spans="1:11" s="1" customFormat="1" ht="22.5" customHeight="1">
      <c r="A137" s="61" t="s">
        <v>76</v>
      </c>
      <c r="B137" s="15" t="s">
        <v>84</v>
      </c>
      <c r="C137" s="31"/>
      <c r="D137" s="133" t="s">
        <v>73</v>
      </c>
      <c r="E137" s="200">
        <v>250</v>
      </c>
      <c r="F137" s="148">
        <v>0</v>
      </c>
      <c r="G137" s="406">
        <v>8</v>
      </c>
      <c r="H137" s="43">
        <f>F137*E137</f>
        <v>0</v>
      </c>
      <c r="I137" s="47">
        <f>H137*0.08</f>
        <v>0</v>
      </c>
      <c r="J137" s="47">
        <f>H137*1.08</f>
        <v>0</v>
      </c>
      <c r="K137" s="52"/>
    </row>
    <row r="138" spans="1:11" s="1" customFormat="1" ht="22.5" customHeight="1">
      <c r="A138" s="61" t="s">
        <v>79</v>
      </c>
      <c r="B138" s="15" t="s">
        <v>85</v>
      </c>
      <c r="C138" s="31"/>
      <c r="D138" s="133" t="s">
        <v>73</v>
      </c>
      <c r="E138" s="200">
        <v>60</v>
      </c>
      <c r="F138" s="148">
        <v>0</v>
      </c>
      <c r="G138" s="406">
        <v>8</v>
      </c>
      <c r="H138" s="43">
        <f>F138*E138</f>
        <v>0</v>
      </c>
      <c r="I138" s="47">
        <f>H138*0.08</f>
        <v>0</v>
      </c>
      <c r="J138" s="47">
        <f>H138*1.08</f>
        <v>0</v>
      </c>
      <c r="K138" s="52"/>
    </row>
    <row r="139" spans="1:11" s="1" customFormat="1" ht="12">
      <c r="A139" s="3"/>
      <c r="B139" s="57"/>
      <c r="C139" s="57"/>
      <c r="D139" s="58"/>
      <c r="E139" s="201"/>
      <c r="F139" s="21" t="s">
        <v>78</v>
      </c>
      <c r="G139" s="393"/>
      <c r="H139" s="71">
        <f>SUM(H134:H138)</f>
        <v>0</v>
      </c>
      <c r="I139" s="72">
        <f>SUM(I134:I138)</f>
        <v>0</v>
      </c>
      <c r="J139" s="72">
        <f>SUM(J134:J138)</f>
        <v>0</v>
      </c>
      <c r="K139" s="52"/>
    </row>
    <row r="140" spans="1:11" s="1" customFormat="1" ht="12">
      <c r="A140" s="3"/>
      <c r="C140" s="57"/>
      <c r="D140" s="57"/>
      <c r="E140" s="201"/>
      <c r="F140" s="24"/>
      <c r="G140" s="394"/>
      <c r="H140" s="11"/>
      <c r="I140" s="45"/>
      <c r="J140" s="41"/>
      <c r="K140" s="48"/>
    </row>
    <row r="141" spans="1:11" s="1" customFormat="1" ht="12">
      <c r="A141" s="3"/>
      <c r="C141" s="57"/>
      <c r="D141" s="57"/>
      <c r="E141" s="201"/>
      <c r="F141" s="24"/>
      <c r="G141" s="394"/>
      <c r="H141" s="11"/>
      <c r="I141" s="45"/>
      <c r="J141" s="41"/>
      <c r="K141" s="48"/>
    </row>
    <row r="142" spans="1:11" s="1" customFormat="1" ht="21.75" customHeight="1">
      <c r="A142" s="3"/>
      <c r="B142" s="6" t="s">
        <v>300</v>
      </c>
      <c r="C142" s="3"/>
      <c r="D142" s="3"/>
      <c r="E142" s="283"/>
      <c r="F142" s="24"/>
      <c r="G142" s="390"/>
      <c r="H142" s="41"/>
      <c r="I142" s="45"/>
      <c r="J142" s="41"/>
      <c r="K142" s="48"/>
    </row>
    <row r="143" spans="1:11" s="8" customFormat="1" ht="33.75">
      <c r="A143" s="9" t="s">
        <v>64</v>
      </c>
      <c r="B143" s="27" t="s">
        <v>65</v>
      </c>
      <c r="C143" s="116" t="s">
        <v>190</v>
      </c>
      <c r="D143" s="9" t="s">
        <v>66</v>
      </c>
      <c r="E143" s="308" t="s">
        <v>191</v>
      </c>
      <c r="F143" s="79" t="s">
        <v>155</v>
      </c>
      <c r="G143" s="391" t="s">
        <v>68</v>
      </c>
      <c r="H143" s="42" t="s">
        <v>69</v>
      </c>
      <c r="I143" s="46" t="s">
        <v>70</v>
      </c>
      <c r="J143" s="46" t="s">
        <v>71</v>
      </c>
      <c r="K143" s="60" t="s">
        <v>174</v>
      </c>
    </row>
    <row r="144" spans="1:11" s="1" customFormat="1" ht="12">
      <c r="A144" s="61" t="s">
        <v>72</v>
      </c>
      <c r="B144" s="29" t="s">
        <v>168</v>
      </c>
      <c r="C144" s="134"/>
      <c r="D144" s="135" t="s">
        <v>73</v>
      </c>
      <c r="E144" s="200">
        <v>300</v>
      </c>
      <c r="F144" s="148">
        <v>0</v>
      </c>
      <c r="G144" s="397">
        <v>8</v>
      </c>
      <c r="H144" s="43">
        <f>F144*E144</f>
        <v>0</v>
      </c>
      <c r="I144" s="97">
        <f>H144*0.08</f>
        <v>0</v>
      </c>
      <c r="J144" s="97">
        <f>H144*1.08</f>
        <v>0</v>
      </c>
      <c r="K144" s="52"/>
    </row>
    <row r="145" spans="1:11" s="1" customFormat="1" ht="12">
      <c r="A145" s="2" t="s">
        <v>74</v>
      </c>
      <c r="B145" s="30" t="s">
        <v>169</v>
      </c>
      <c r="C145" s="134"/>
      <c r="D145" s="136" t="s">
        <v>73</v>
      </c>
      <c r="E145" s="323">
        <v>1000</v>
      </c>
      <c r="F145" s="148">
        <v>0</v>
      </c>
      <c r="G145" s="407">
        <v>8</v>
      </c>
      <c r="H145" s="43">
        <f>F145*E145</f>
        <v>0</v>
      </c>
      <c r="I145" s="97">
        <f>H145*0.08</f>
        <v>0</v>
      </c>
      <c r="J145" s="97">
        <f>H145*1.08</f>
        <v>0</v>
      </c>
      <c r="K145" s="52"/>
    </row>
    <row r="146" spans="1:11" s="1" customFormat="1" ht="12">
      <c r="A146" s="3"/>
      <c r="B146" s="70"/>
      <c r="C146" s="58"/>
      <c r="D146" s="3"/>
      <c r="E146" s="201"/>
      <c r="F146" s="22" t="s">
        <v>78</v>
      </c>
      <c r="G146" s="408"/>
      <c r="H146" s="71">
        <f>SUM(H144:H145)</f>
        <v>0</v>
      </c>
      <c r="I146" s="72">
        <f>SUM(I144:I145)</f>
        <v>0</v>
      </c>
      <c r="J146" s="72">
        <f>SUM(J144:J145)</f>
        <v>0</v>
      </c>
      <c r="K146" s="52"/>
    </row>
    <row r="147" spans="1:11" s="1" customFormat="1" ht="12">
      <c r="A147" s="3"/>
      <c r="B147" s="70"/>
      <c r="C147" s="58"/>
      <c r="D147" s="58"/>
      <c r="E147" s="283"/>
      <c r="F147" s="24"/>
      <c r="G147" s="394"/>
      <c r="H147" s="11"/>
      <c r="I147" s="45"/>
      <c r="J147" s="41"/>
      <c r="K147" s="48"/>
    </row>
    <row r="148" spans="1:11" s="8" customFormat="1" ht="12.75">
      <c r="A148" s="3"/>
      <c r="B148" s="6" t="s">
        <v>301</v>
      </c>
      <c r="C148" s="3"/>
      <c r="D148" s="3"/>
      <c r="E148" s="283"/>
      <c r="F148" s="24"/>
      <c r="G148" s="390"/>
      <c r="H148" s="41"/>
      <c r="I148" s="45"/>
      <c r="J148" s="41"/>
      <c r="K148" s="49"/>
    </row>
    <row r="149" spans="1:11" s="8" customFormat="1" ht="33.75">
      <c r="A149" s="9" t="s">
        <v>64</v>
      </c>
      <c r="B149" s="27" t="s">
        <v>65</v>
      </c>
      <c r="C149" s="116" t="s">
        <v>190</v>
      </c>
      <c r="D149" s="9" t="s">
        <v>66</v>
      </c>
      <c r="E149" s="308" t="s">
        <v>191</v>
      </c>
      <c r="F149" s="79" t="s">
        <v>155</v>
      </c>
      <c r="G149" s="391" t="s">
        <v>68</v>
      </c>
      <c r="H149" s="42" t="s">
        <v>69</v>
      </c>
      <c r="I149" s="46" t="s">
        <v>70</v>
      </c>
      <c r="J149" s="46" t="s">
        <v>71</v>
      </c>
      <c r="K149" s="60" t="s">
        <v>174</v>
      </c>
    </row>
    <row r="150" spans="1:11" s="1" customFormat="1" ht="132.75" customHeight="1">
      <c r="A150" s="61">
        <v>1</v>
      </c>
      <c r="B150" s="300" t="s">
        <v>194</v>
      </c>
      <c r="C150" s="28"/>
      <c r="D150" s="133" t="s">
        <v>102</v>
      </c>
      <c r="E150" s="200">
        <v>600</v>
      </c>
      <c r="F150" s="336">
        <v>0</v>
      </c>
      <c r="G150" s="406">
        <v>8</v>
      </c>
      <c r="H150" s="43">
        <f>F150*E150</f>
        <v>0</v>
      </c>
      <c r="I150" s="47">
        <f>H150*0.08</f>
        <v>0</v>
      </c>
      <c r="J150" s="47">
        <f>H150*1.08</f>
        <v>0</v>
      </c>
      <c r="K150" s="52">
        <v>3</v>
      </c>
    </row>
    <row r="151" spans="1:11" s="1" customFormat="1" ht="83.25" customHeight="1">
      <c r="A151" s="61">
        <v>2</v>
      </c>
      <c r="B151" s="300" t="s">
        <v>195</v>
      </c>
      <c r="C151" s="28"/>
      <c r="D151" s="133" t="s">
        <v>102</v>
      </c>
      <c r="E151" s="200">
        <v>1600</v>
      </c>
      <c r="F151" s="336">
        <v>0</v>
      </c>
      <c r="G151" s="406">
        <v>8</v>
      </c>
      <c r="H151" s="43">
        <f>F151*E151</f>
        <v>0</v>
      </c>
      <c r="I151" s="47">
        <f>H151*0.08</f>
        <v>0</v>
      </c>
      <c r="J151" s="47">
        <f>H151*1.08</f>
        <v>0</v>
      </c>
      <c r="K151" s="369">
        <v>3</v>
      </c>
    </row>
    <row r="152" spans="6:11" ht="12.75">
      <c r="F152" s="140" t="s">
        <v>78</v>
      </c>
      <c r="H152" s="337">
        <f>SUM(H150:H151)</f>
        <v>0</v>
      </c>
      <c r="I152" s="337">
        <f>SUM(I150:I151)</f>
        <v>0</v>
      </c>
      <c r="J152" s="337">
        <f>SUM(J150:J151)</f>
        <v>0</v>
      </c>
      <c r="K152" s="99"/>
    </row>
    <row r="154" spans="1:11" s="144" customFormat="1" ht="12.75">
      <c r="A154" s="137"/>
      <c r="B154" s="138" t="s">
        <v>302</v>
      </c>
      <c r="C154" s="252"/>
      <c r="D154" s="139"/>
      <c r="E154" s="324"/>
      <c r="F154" s="140"/>
      <c r="G154" s="289"/>
      <c r="H154" s="141"/>
      <c r="I154" s="142"/>
      <c r="J154" s="142"/>
      <c r="K154" s="143"/>
    </row>
    <row r="155" spans="1:11" s="139" customFormat="1" ht="33.75">
      <c r="A155" s="145" t="s">
        <v>64</v>
      </c>
      <c r="B155" s="145" t="s">
        <v>65</v>
      </c>
      <c r="C155" s="116" t="s">
        <v>190</v>
      </c>
      <c r="D155" s="9" t="s">
        <v>66</v>
      </c>
      <c r="E155" s="308" t="s">
        <v>191</v>
      </c>
      <c r="F155" s="79" t="s">
        <v>155</v>
      </c>
      <c r="G155" s="409" t="s">
        <v>68</v>
      </c>
      <c r="H155" s="80" t="s">
        <v>69</v>
      </c>
      <c r="I155" s="79" t="s">
        <v>70</v>
      </c>
      <c r="J155" s="79" t="s">
        <v>71</v>
      </c>
      <c r="K155" s="60" t="s">
        <v>178</v>
      </c>
    </row>
    <row r="156" spans="1:11" s="18" customFormat="1" ht="12">
      <c r="A156" s="12">
        <v>1</v>
      </c>
      <c r="B156" s="146" t="s">
        <v>170</v>
      </c>
      <c r="C156" s="147"/>
      <c r="D156" s="81" t="s">
        <v>104</v>
      </c>
      <c r="E156" s="309">
        <v>30</v>
      </c>
      <c r="F156" s="148">
        <v>0</v>
      </c>
      <c r="G156" s="309">
        <v>8</v>
      </c>
      <c r="H156" s="65">
        <f>PRODUCT(F156,E156)</f>
        <v>0</v>
      </c>
      <c r="I156" s="23">
        <f aca="true" t="shared" si="18" ref="I156:I170">PRODUCT(H156,G156)</f>
        <v>0</v>
      </c>
      <c r="J156" s="23">
        <f aca="true" t="shared" si="19" ref="J156:J170">PRODUCT(H156,G156)+H156</f>
        <v>0</v>
      </c>
      <c r="K156" s="373" t="s">
        <v>175</v>
      </c>
    </row>
    <row r="157" spans="1:11" s="18" customFormat="1" ht="12.75">
      <c r="A157" s="12">
        <v>2</v>
      </c>
      <c r="B157" s="149" t="s">
        <v>317</v>
      </c>
      <c r="C157" s="150"/>
      <c r="D157" s="86" t="s">
        <v>104</v>
      </c>
      <c r="E157" s="310">
        <v>20</v>
      </c>
      <c r="F157" s="148">
        <v>0</v>
      </c>
      <c r="G157" s="309">
        <v>8</v>
      </c>
      <c r="H157" s="65">
        <f aca="true" t="shared" si="20" ref="H157:H210">PRODUCT(F157,E157)</f>
        <v>0</v>
      </c>
      <c r="I157" s="23">
        <f t="shared" si="18"/>
        <v>0</v>
      </c>
      <c r="J157" s="23">
        <f t="shared" si="19"/>
        <v>0</v>
      </c>
      <c r="K157" s="373" t="s">
        <v>175</v>
      </c>
    </row>
    <row r="158" spans="1:11" s="18" customFormat="1" ht="33.75">
      <c r="A158" s="12">
        <v>3</v>
      </c>
      <c r="B158" s="16" t="s">
        <v>171</v>
      </c>
      <c r="C158" s="150"/>
      <c r="D158" s="86" t="s">
        <v>104</v>
      </c>
      <c r="E158" s="325">
        <v>800</v>
      </c>
      <c r="F158" s="148">
        <v>0</v>
      </c>
      <c r="G158" s="309">
        <v>8</v>
      </c>
      <c r="H158" s="65">
        <f t="shared" si="20"/>
        <v>0</v>
      </c>
      <c r="I158" s="23">
        <f t="shared" si="18"/>
        <v>0</v>
      </c>
      <c r="J158" s="23">
        <f t="shared" si="19"/>
        <v>0</v>
      </c>
      <c r="K158" s="373" t="s">
        <v>175</v>
      </c>
    </row>
    <row r="159" spans="1:11" s="18" customFormat="1" ht="33.75">
      <c r="A159" s="12">
        <v>4</v>
      </c>
      <c r="B159" s="16" t="s">
        <v>112</v>
      </c>
      <c r="C159" s="150"/>
      <c r="D159" s="86" t="s">
        <v>104</v>
      </c>
      <c r="E159" s="325">
        <v>1000</v>
      </c>
      <c r="F159" s="148">
        <v>0</v>
      </c>
      <c r="G159" s="309">
        <v>8</v>
      </c>
      <c r="H159" s="65">
        <f t="shared" si="20"/>
        <v>0</v>
      </c>
      <c r="I159" s="23">
        <f t="shared" si="18"/>
        <v>0</v>
      </c>
      <c r="J159" s="23">
        <f t="shared" si="19"/>
        <v>0</v>
      </c>
      <c r="K159" s="373" t="s">
        <v>175</v>
      </c>
    </row>
    <row r="160" spans="1:11" s="18" customFormat="1" ht="33.75">
      <c r="A160" s="12">
        <v>5</v>
      </c>
      <c r="B160" s="16" t="s">
        <v>173</v>
      </c>
      <c r="C160" s="150"/>
      <c r="D160" s="86" t="s">
        <v>104</v>
      </c>
      <c r="E160" s="325">
        <v>1000</v>
      </c>
      <c r="F160" s="148">
        <v>0</v>
      </c>
      <c r="G160" s="309">
        <v>8</v>
      </c>
      <c r="H160" s="65">
        <f t="shared" si="20"/>
        <v>0</v>
      </c>
      <c r="I160" s="23">
        <f t="shared" si="18"/>
        <v>0</v>
      </c>
      <c r="J160" s="23">
        <f t="shared" si="19"/>
        <v>0</v>
      </c>
      <c r="K160" s="373" t="s">
        <v>175</v>
      </c>
    </row>
    <row r="161" spans="1:11" s="18" customFormat="1" ht="33.75">
      <c r="A161" s="12">
        <v>6</v>
      </c>
      <c r="B161" s="16" t="s">
        <v>306</v>
      </c>
      <c r="C161" s="150"/>
      <c r="D161" s="86" t="s">
        <v>104</v>
      </c>
      <c r="E161" s="325">
        <v>900</v>
      </c>
      <c r="F161" s="148">
        <v>0</v>
      </c>
      <c r="G161" s="309">
        <v>8</v>
      </c>
      <c r="H161" s="65">
        <f t="shared" si="20"/>
        <v>0</v>
      </c>
      <c r="I161" s="23">
        <f t="shared" si="18"/>
        <v>0</v>
      </c>
      <c r="J161" s="23">
        <f t="shared" si="19"/>
        <v>0</v>
      </c>
      <c r="K161" s="373" t="s">
        <v>175</v>
      </c>
    </row>
    <row r="162" spans="1:11" s="18" customFormat="1" ht="32.25" customHeight="1">
      <c r="A162" s="12">
        <v>8</v>
      </c>
      <c r="B162" s="19" t="s">
        <v>307</v>
      </c>
      <c r="C162" s="153"/>
      <c r="D162" s="154" t="s">
        <v>102</v>
      </c>
      <c r="E162" s="326">
        <v>5000</v>
      </c>
      <c r="F162" s="148">
        <v>0</v>
      </c>
      <c r="G162" s="309">
        <v>8</v>
      </c>
      <c r="H162" s="65">
        <f t="shared" si="20"/>
        <v>0</v>
      </c>
      <c r="I162" s="23">
        <f t="shared" si="18"/>
        <v>0</v>
      </c>
      <c r="J162" s="23">
        <f t="shared" si="19"/>
        <v>0</v>
      </c>
      <c r="K162" s="373" t="s">
        <v>175</v>
      </c>
    </row>
    <row r="163" spans="1:11" s="18" customFormat="1" ht="22.5">
      <c r="A163" s="12">
        <v>9</v>
      </c>
      <c r="B163" s="19" t="s">
        <v>308</v>
      </c>
      <c r="C163" s="153"/>
      <c r="D163" s="154" t="s">
        <v>102</v>
      </c>
      <c r="E163" s="326">
        <v>3000</v>
      </c>
      <c r="F163" s="148">
        <v>0</v>
      </c>
      <c r="G163" s="309">
        <v>8</v>
      </c>
      <c r="H163" s="65">
        <f t="shared" si="20"/>
        <v>0</v>
      </c>
      <c r="I163" s="23">
        <f t="shared" si="18"/>
        <v>0</v>
      </c>
      <c r="J163" s="23">
        <f t="shared" si="19"/>
        <v>0</v>
      </c>
      <c r="K163" s="373" t="s">
        <v>176</v>
      </c>
    </row>
    <row r="164" spans="1:11" s="18" customFormat="1" ht="12">
      <c r="A164" s="12">
        <v>10</v>
      </c>
      <c r="B164" s="155" t="s">
        <v>309</v>
      </c>
      <c r="C164" s="147"/>
      <c r="D164" s="86" t="s">
        <v>102</v>
      </c>
      <c r="E164" s="326">
        <v>3000</v>
      </c>
      <c r="F164" s="148">
        <v>0</v>
      </c>
      <c r="G164" s="309">
        <v>8</v>
      </c>
      <c r="H164" s="65">
        <f t="shared" si="20"/>
        <v>0</v>
      </c>
      <c r="I164" s="23">
        <f t="shared" si="18"/>
        <v>0</v>
      </c>
      <c r="J164" s="23">
        <f t="shared" si="19"/>
        <v>0</v>
      </c>
      <c r="K164" s="373" t="s">
        <v>176</v>
      </c>
    </row>
    <row r="165" spans="1:11" s="18" customFormat="1" ht="12">
      <c r="A165" s="12">
        <v>11</v>
      </c>
      <c r="B165" s="19" t="s">
        <v>310</v>
      </c>
      <c r="C165" s="150"/>
      <c r="D165" s="154" t="s">
        <v>73</v>
      </c>
      <c r="E165" s="326">
        <v>200</v>
      </c>
      <c r="F165" s="148">
        <v>0</v>
      </c>
      <c r="G165" s="309">
        <v>8</v>
      </c>
      <c r="H165" s="65">
        <f t="shared" si="20"/>
        <v>0</v>
      </c>
      <c r="I165" s="23">
        <f t="shared" si="18"/>
        <v>0</v>
      </c>
      <c r="J165" s="23">
        <f t="shared" si="19"/>
        <v>0</v>
      </c>
      <c r="K165" s="373" t="s">
        <v>176</v>
      </c>
    </row>
    <row r="166" spans="1:12" s="18" customFormat="1" ht="25.5">
      <c r="A166" s="12">
        <v>12</v>
      </c>
      <c r="B166" s="149" t="s">
        <v>212</v>
      </c>
      <c r="C166" s="150"/>
      <c r="D166" s="154" t="s">
        <v>73</v>
      </c>
      <c r="E166" s="327">
        <v>1700</v>
      </c>
      <c r="F166" s="148">
        <v>0</v>
      </c>
      <c r="G166" s="309">
        <v>8</v>
      </c>
      <c r="H166" s="65">
        <f t="shared" si="20"/>
        <v>0</v>
      </c>
      <c r="I166" s="23">
        <f t="shared" si="18"/>
        <v>0</v>
      </c>
      <c r="J166" s="23">
        <f t="shared" si="19"/>
        <v>0</v>
      </c>
      <c r="K166" s="373" t="s">
        <v>176</v>
      </c>
      <c r="L166" s="156"/>
    </row>
    <row r="167" spans="1:11" s="18" customFormat="1" ht="33.75">
      <c r="A167" s="12">
        <v>13</v>
      </c>
      <c r="B167" s="16" t="s">
        <v>303</v>
      </c>
      <c r="C167" s="150"/>
      <c r="D167" s="154" t="s">
        <v>73</v>
      </c>
      <c r="E167" s="328">
        <v>100</v>
      </c>
      <c r="F167" s="148">
        <v>0</v>
      </c>
      <c r="G167" s="309">
        <v>8</v>
      </c>
      <c r="H167" s="65">
        <f t="shared" si="20"/>
        <v>0</v>
      </c>
      <c r="I167" s="23">
        <f t="shared" si="18"/>
        <v>0</v>
      </c>
      <c r="J167" s="23">
        <f t="shared" si="19"/>
        <v>0</v>
      </c>
      <c r="K167" s="373" t="s">
        <v>176</v>
      </c>
    </row>
    <row r="168" spans="1:11" s="18" customFormat="1" ht="40.5" customHeight="1">
      <c r="A168" s="12">
        <v>14</v>
      </c>
      <c r="B168" s="16" t="s">
        <v>311</v>
      </c>
      <c r="C168" s="150"/>
      <c r="D168" s="154" t="s">
        <v>73</v>
      </c>
      <c r="E168" s="326">
        <v>8000</v>
      </c>
      <c r="F168" s="148">
        <v>0</v>
      </c>
      <c r="G168" s="309">
        <v>8</v>
      </c>
      <c r="H168" s="65">
        <f t="shared" si="20"/>
        <v>0</v>
      </c>
      <c r="I168" s="23">
        <f t="shared" si="18"/>
        <v>0</v>
      </c>
      <c r="J168" s="23">
        <f t="shared" si="19"/>
        <v>0</v>
      </c>
      <c r="K168" s="373"/>
    </row>
    <row r="169" spans="1:11" s="18" customFormat="1" ht="40.5" customHeight="1">
      <c r="A169" s="12">
        <v>15</v>
      </c>
      <c r="B169" s="157" t="s">
        <v>204</v>
      </c>
      <c r="C169" s="152"/>
      <c r="D169" s="89" t="s">
        <v>73</v>
      </c>
      <c r="E169" s="311">
        <v>500</v>
      </c>
      <c r="F169" s="148">
        <v>0</v>
      </c>
      <c r="G169" s="309">
        <v>8</v>
      </c>
      <c r="H169" s="158">
        <f t="shared" si="20"/>
        <v>0</v>
      </c>
      <c r="I169" s="159">
        <f t="shared" si="18"/>
        <v>0</v>
      </c>
      <c r="J169" s="159">
        <f t="shared" si="19"/>
        <v>0</v>
      </c>
      <c r="K169" s="373"/>
    </row>
    <row r="170" spans="1:11" s="18" customFormat="1" ht="22.5">
      <c r="A170" s="12">
        <v>16</v>
      </c>
      <c r="B170" s="35" t="s">
        <v>205</v>
      </c>
      <c r="C170" s="153"/>
      <c r="D170" s="81" t="s">
        <v>73</v>
      </c>
      <c r="E170" s="309">
        <v>7000</v>
      </c>
      <c r="F170" s="148">
        <v>0</v>
      </c>
      <c r="G170" s="309">
        <v>8</v>
      </c>
      <c r="H170" s="65">
        <f t="shared" si="20"/>
        <v>0</v>
      </c>
      <c r="I170" s="23">
        <f t="shared" si="18"/>
        <v>0</v>
      </c>
      <c r="J170" s="23">
        <f t="shared" si="19"/>
        <v>0</v>
      </c>
      <c r="K170" s="373"/>
    </row>
    <row r="171" spans="1:11" s="18" customFormat="1" ht="101.25">
      <c r="A171" s="12">
        <v>17</v>
      </c>
      <c r="B171" s="16" t="s">
        <v>279</v>
      </c>
      <c r="C171" s="300"/>
      <c r="D171" s="154" t="s">
        <v>102</v>
      </c>
      <c r="E171" s="326">
        <v>1000</v>
      </c>
      <c r="F171" s="148">
        <v>0</v>
      </c>
      <c r="G171" s="309">
        <v>8</v>
      </c>
      <c r="H171" s="65">
        <f aca="true" t="shared" si="21" ref="H171:H182">PRODUCT(F171,E171)</f>
        <v>0</v>
      </c>
      <c r="I171" s="23">
        <f aca="true" t="shared" si="22" ref="I171:I182">PRODUCT(H171,G171)</f>
        <v>0</v>
      </c>
      <c r="J171" s="23">
        <f aca="true" t="shared" si="23" ref="J171:J182">PRODUCT(H171,G171)+H171</f>
        <v>0</v>
      </c>
      <c r="K171" s="373" t="s">
        <v>177</v>
      </c>
    </row>
    <row r="172" spans="1:11" s="18" customFormat="1" ht="146.25">
      <c r="A172" s="12">
        <v>18</v>
      </c>
      <c r="B172" s="16" t="s">
        <v>280</v>
      </c>
      <c r="C172" s="300"/>
      <c r="D172" s="154" t="s">
        <v>102</v>
      </c>
      <c r="E172" s="326">
        <v>61000</v>
      </c>
      <c r="F172" s="148">
        <v>0</v>
      </c>
      <c r="G172" s="309">
        <v>8</v>
      </c>
      <c r="H172" s="65">
        <f t="shared" si="21"/>
        <v>0</v>
      </c>
      <c r="I172" s="23">
        <f t="shared" si="22"/>
        <v>0</v>
      </c>
      <c r="J172" s="23">
        <f t="shared" si="23"/>
        <v>0</v>
      </c>
      <c r="K172" s="373" t="s">
        <v>175</v>
      </c>
    </row>
    <row r="173" spans="1:11" s="18" customFormat="1" ht="12">
      <c r="A173" s="12">
        <v>19</v>
      </c>
      <c r="B173" s="16" t="s">
        <v>318</v>
      </c>
      <c r="C173" s="150"/>
      <c r="D173" s="154" t="s">
        <v>73</v>
      </c>
      <c r="E173" s="326">
        <v>120</v>
      </c>
      <c r="F173" s="148">
        <v>0</v>
      </c>
      <c r="G173" s="309">
        <v>8</v>
      </c>
      <c r="H173" s="65">
        <f t="shared" si="21"/>
        <v>0</v>
      </c>
      <c r="I173" s="23">
        <f t="shared" si="22"/>
        <v>0</v>
      </c>
      <c r="J173" s="23">
        <f t="shared" si="23"/>
        <v>0</v>
      </c>
      <c r="K173" s="373" t="s">
        <v>177</v>
      </c>
    </row>
    <row r="174" spans="1:11" s="18" customFormat="1" ht="12">
      <c r="A174" s="12">
        <v>20</v>
      </c>
      <c r="B174" s="35" t="s">
        <v>319</v>
      </c>
      <c r="C174" s="153"/>
      <c r="D174" s="81" t="s">
        <v>148</v>
      </c>
      <c r="E174" s="309">
        <v>50</v>
      </c>
      <c r="F174" s="148">
        <v>0</v>
      </c>
      <c r="G174" s="309">
        <v>8</v>
      </c>
      <c r="H174" s="65">
        <f t="shared" si="21"/>
        <v>0</v>
      </c>
      <c r="I174" s="23">
        <f t="shared" si="22"/>
        <v>0</v>
      </c>
      <c r="J174" s="23">
        <f t="shared" si="23"/>
        <v>0</v>
      </c>
      <c r="K174" s="373" t="s">
        <v>175</v>
      </c>
    </row>
    <row r="175" spans="1:12" s="18" customFormat="1" ht="45">
      <c r="A175" s="12">
        <v>21</v>
      </c>
      <c r="B175" s="166" t="s">
        <v>113</v>
      </c>
      <c r="C175" s="150"/>
      <c r="D175" s="154" t="s">
        <v>148</v>
      </c>
      <c r="E175" s="326">
        <v>150</v>
      </c>
      <c r="F175" s="148">
        <v>0</v>
      </c>
      <c r="G175" s="309">
        <v>8</v>
      </c>
      <c r="H175" s="65">
        <f t="shared" si="21"/>
        <v>0</v>
      </c>
      <c r="I175" s="23">
        <f t="shared" si="22"/>
        <v>0</v>
      </c>
      <c r="J175" s="23">
        <f t="shared" si="23"/>
        <v>0</v>
      </c>
      <c r="K175" s="373" t="s">
        <v>175</v>
      </c>
      <c r="L175" s="270"/>
    </row>
    <row r="176" spans="1:12" s="18" customFormat="1" ht="12.75">
      <c r="A176" s="12">
        <v>22</v>
      </c>
      <c r="B176" s="16" t="s">
        <v>320</v>
      </c>
      <c r="C176" s="150"/>
      <c r="D176" s="154" t="s">
        <v>148</v>
      </c>
      <c r="E176" s="326">
        <v>100</v>
      </c>
      <c r="F176" s="148">
        <v>0</v>
      </c>
      <c r="G176" s="309">
        <v>8</v>
      </c>
      <c r="H176" s="65">
        <f t="shared" si="21"/>
        <v>0</v>
      </c>
      <c r="I176" s="23">
        <f t="shared" si="22"/>
        <v>0</v>
      </c>
      <c r="J176" s="23">
        <f t="shared" si="23"/>
        <v>0</v>
      </c>
      <c r="K176" s="373" t="s">
        <v>175</v>
      </c>
      <c r="L176" s="270"/>
    </row>
    <row r="177" spans="1:12" s="18" customFormat="1" ht="12.75">
      <c r="A177" s="12">
        <v>23</v>
      </c>
      <c r="B177" s="16" t="s">
        <v>321</v>
      </c>
      <c r="C177" s="150"/>
      <c r="D177" s="154" t="s">
        <v>104</v>
      </c>
      <c r="E177" s="326">
        <v>400</v>
      </c>
      <c r="F177" s="148">
        <v>0</v>
      </c>
      <c r="G177" s="309">
        <v>8</v>
      </c>
      <c r="H177" s="65">
        <f t="shared" si="21"/>
        <v>0</v>
      </c>
      <c r="I177" s="23">
        <f t="shared" si="22"/>
        <v>0</v>
      </c>
      <c r="J177" s="23">
        <f t="shared" si="23"/>
        <v>0</v>
      </c>
      <c r="K177" s="373" t="s">
        <v>175</v>
      </c>
      <c r="L177" s="270"/>
    </row>
    <row r="178" spans="1:12" s="18" customFormat="1" ht="12.75">
      <c r="A178" s="12">
        <v>24</v>
      </c>
      <c r="B178" s="16" t="s">
        <v>322</v>
      </c>
      <c r="C178" s="17"/>
      <c r="D178" s="154" t="s">
        <v>104</v>
      </c>
      <c r="E178" s="326">
        <v>800</v>
      </c>
      <c r="F178" s="148">
        <v>0</v>
      </c>
      <c r="G178" s="309">
        <v>8</v>
      </c>
      <c r="H178" s="65">
        <f t="shared" si="21"/>
        <v>0</v>
      </c>
      <c r="I178" s="23">
        <f t="shared" si="22"/>
        <v>0</v>
      </c>
      <c r="J178" s="23">
        <f t="shared" si="23"/>
        <v>0</v>
      </c>
      <c r="K178" s="373" t="s">
        <v>175</v>
      </c>
      <c r="L178" s="270"/>
    </row>
    <row r="179" spans="1:12" s="18" customFormat="1" ht="12.75">
      <c r="A179" s="12">
        <v>25</v>
      </c>
      <c r="B179" s="16" t="s">
        <v>323</v>
      </c>
      <c r="C179" s="150"/>
      <c r="D179" s="154" t="s">
        <v>104</v>
      </c>
      <c r="E179" s="326">
        <v>500</v>
      </c>
      <c r="F179" s="148">
        <v>0</v>
      </c>
      <c r="G179" s="309">
        <v>8</v>
      </c>
      <c r="H179" s="65">
        <f t="shared" si="21"/>
        <v>0</v>
      </c>
      <c r="I179" s="23">
        <f t="shared" si="22"/>
        <v>0</v>
      </c>
      <c r="J179" s="23">
        <f t="shared" si="23"/>
        <v>0</v>
      </c>
      <c r="K179" s="373" t="s">
        <v>175</v>
      </c>
      <c r="L179" s="270"/>
    </row>
    <row r="180" spans="1:12" s="18" customFormat="1" ht="12.75">
      <c r="A180" s="12">
        <v>26</v>
      </c>
      <c r="B180" s="16" t="s">
        <v>324</v>
      </c>
      <c r="C180" s="150"/>
      <c r="D180" s="154" t="s">
        <v>104</v>
      </c>
      <c r="E180" s="326">
        <v>500</v>
      </c>
      <c r="F180" s="148">
        <v>0</v>
      </c>
      <c r="G180" s="309">
        <v>8</v>
      </c>
      <c r="H180" s="65">
        <f t="shared" si="21"/>
        <v>0</v>
      </c>
      <c r="I180" s="23">
        <f t="shared" si="22"/>
        <v>0</v>
      </c>
      <c r="J180" s="23">
        <f t="shared" si="23"/>
        <v>0</v>
      </c>
      <c r="K180" s="373" t="s">
        <v>175</v>
      </c>
      <c r="L180" s="270"/>
    </row>
    <row r="181" spans="1:11" s="18" customFormat="1" ht="12">
      <c r="A181" s="12">
        <v>27</v>
      </c>
      <c r="B181" s="157" t="s">
        <v>325</v>
      </c>
      <c r="C181" s="150"/>
      <c r="D181" s="89" t="s">
        <v>104</v>
      </c>
      <c r="E181" s="326">
        <v>700</v>
      </c>
      <c r="F181" s="148">
        <v>0</v>
      </c>
      <c r="G181" s="309">
        <v>8</v>
      </c>
      <c r="H181" s="65">
        <f t="shared" si="21"/>
        <v>0</v>
      </c>
      <c r="I181" s="23">
        <f t="shared" si="22"/>
        <v>0</v>
      </c>
      <c r="J181" s="23">
        <f t="shared" si="23"/>
        <v>0</v>
      </c>
      <c r="K181" s="373" t="s">
        <v>175</v>
      </c>
    </row>
    <row r="182" spans="1:11" s="18" customFormat="1" ht="12">
      <c r="A182" s="12">
        <v>28</v>
      </c>
      <c r="B182" s="16" t="s">
        <v>326</v>
      </c>
      <c r="C182" s="150"/>
      <c r="D182" s="154" t="s">
        <v>73</v>
      </c>
      <c r="E182" s="326">
        <v>250</v>
      </c>
      <c r="F182" s="148">
        <v>0</v>
      </c>
      <c r="G182" s="309">
        <v>8</v>
      </c>
      <c r="H182" s="158">
        <f t="shared" si="21"/>
        <v>0</v>
      </c>
      <c r="I182" s="159">
        <f t="shared" si="22"/>
        <v>0</v>
      </c>
      <c r="J182" s="159">
        <f t="shared" si="23"/>
        <v>0</v>
      </c>
      <c r="K182" s="373" t="s">
        <v>175</v>
      </c>
    </row>
    <row r="183" spans="1:11" s="18" customFormat="1" ht="12">
      <c r="A183" s="51"/>
      <c r="B183" s="115"/>
      <c r="C183" s="242"/>
      <c r="D183" s="77"/>
      <c r="E183" s="289"/>
      <c r="F183" s="247" t="s">
        <v>203</v>
      </c>
      <c r="G183" s="411"/>
      <c r="H183" s="248">
        <f>SUM(H156:H182)</f>
        <v>0</v>
      </c>
      <c r="I183" s="249">
        <f>SUM(I156:I182)</f>
        <v>0</v>
      </c>
      <c r="J183" s="249">
        <f>SUM(J156:J182)</f>
        <v>0</v>
      </c>
      <c r="K183" s="373"/>
    </row>
    <row r="184" spans="1:11" s="18" customFormat="1" ht="12">
      <c r="A184" s="51"/>
      <c r="B184" s="115"/>
      <c r="C184" s="242"/>
      <c r="D184" s="77"/>
      <c r="E184" s="289"/>
      <c r="F184" s="177"/>
      <c r="G184" s="289"/>
      <c r="H184" s="243"/>
      <c r="I184" s="120"/>
      <c r="J184" s="120"/>
      <c r="K184" s="50"/>
    </row>
    <row r="185" spans="1:11" s="18" customFormat="1" ht="12">
      <c r="A185" s="51"/>
      <c r="B185" s="115"/>
      <c r="C185" s="242"/>
      <c r="D185" s="77"/>
      <c r="E185" s="289"/>
      <c r="F185" s="177"/>
      <c r="G185" s="289"/>
      <c r="H185" s="243"/>
      <c r="I185" s="120"/>
      <c r="J185" s="120"/>
      <c r="K185" s="50"/>
    </row>
    <row r="186" spans="1:11" s="18" customFormat="1" ht="12.75">
      <c r="A186" s="137"/>
      <c r="B186" s="138" t="s">
        <v>211</v>
      </c>
      <c r="C186" s="252"/>
      <c r="D186" s="139"/>
      <c r="E186" s="324"/>
      <c r="F186" s="140"/>
      <c r="G186" s="289"/>
      <c r="H186" s="141"/>
      <c r="I186" s="142"/>
      <c r="J186" s="142"/>
      <c r="K186" s="143"/>
    </row>
    <row r="187" spans="1:11" s="18" customFormat="1" ht="33.75">
      <c r="A187" s="145" t="s">
        <v>64</v>
      </c>
      <c r="B187" s="145" t="s">
        <v>65</v>
      </c>
      <c r="C187" s="116" t="s">
        <v>190</v>
      </c>
      <c r="D187" s="9" t="s">
        <v>66</v>
      </c>
      <c r="E187" s="308" t="s">
        <v>191</v>
      </c>
      <c r="F187" s="79" t="s">
        <v>155</v>
      </c>
      <c r="G187" s="409" t="s">
        <v>68</v>
      </c>
      <c r="H187" s="80" t="s">
        <v>69</v>
      </c>
      <c r="I187" s="79" t="s">
        <v>70</v>
      </c>
      <c r="J187" s="79" t="s">
        <v>71</v>
      </c>
      <c r="K187" s="60" t="s">
        <v>178</v>
      </c>
    </row>
    <row r="188" spans="1:11" s="18" customFormat="1" ht="56.25">
      <c r="A188" s="12">
        <v>1</v>
      </c>
      <c r="B188" s="146" t="s">
        <v>248</v>
      </c>
      <c r="C188" s="153"/>
      <c r="D188" s="160" t="s">
        <v>102</v>
      </c>
      <c r="E188" s="309">
        <v>200</v>
      </c>
      <c r="F188" s="148">
        <v>0</v>
      </c>
      <c r="G188" s="309">
        <v>8</v>
      </c>
      <c r="H188" s="65">
        <f t="shared" si="20"/>
        <v>0</v>
      </c>
      <c r="I188" s="23">
        <f aca="true" t="shared" si="24" ref="I188:I199">PRODUCT(H188,G188)</f>
        <v>0</v>
      </c>
      <c r="J188" s="23">
        <f aca="true" t="shared" si="25" ref="J188:J199">PRODUCT(H188,G188)+H188</f>
        <v>0</v>
      </c>
      <c r="K188" s="373" t="s">
        <v>177</v>
      </c>
    </row>
    <row r="189" spans="1:11" s="18" customFormat="1" ht="56.25">
      <c r="A189" s="12">
        <v>2</v>
      </c>
      <c r="B189" s="146" t="s">
        <v>245</v>
      </c>
      <c r="C189" s="153"/>
      <c r="D189" s="160" t="s">
        <v>102</v>
      </c>
      <c r="E189" s="309">
        <v>500</v>
      </c>
      <c r="F189" s="148">
        <v>0</v>
      </c>
      <c r="G189" s="309">
        <v>8</v>
      </c>
      <c r="H189" s="65">
        <f>PRODUCT(F189,E189)</f>
        <v>0</v>
      </c>
      <c r="I189" s="23">
        <f t="shared" si="24"/>
        <v>0</v>
      </c>
      <c r="J189" s="23">
        <f t="shared" si="25"/>
        <v>0</v>
      </c>
      <c r="K189" s="373" t="s">
        <v>177</v>
      </c>
    </row>
    <row r="190" spans="1:11" s="18" customFormat="1" ht="56.25">
      <c r="A190" s="12">
        <v>3</v>
      </c>
      <c r="B190" s="146" t="s">
        <v>246</v>
      </c>
      <c r="C190" s="161"/>
      <c r="D190" s="245" t="s">
        <v>102</v>
      </c>
      <c r="E190" s="329">
        <v>5000</v>
      </c>
      <c r="F190" s="148">
        <v>0</v>
      </c>
      <c r="G190" s="309">
        <v>8</v>
      </c>
      <c r="H190" s="163">
        <f t="shared" si="20"/>
        <v>0</v>
      </c>
      <c r="I190" s="164">
        <f t="shared" si="24"/>
        <v>0</v>
      </c>
      <c r="J190" s="164">
        <f t="shared" si="25"/>
        <v>0</v>
      </c>
      <c r="K190" s="373" t="s">
        <v>177</v>
      </c>
    </row>
    <row r="191" spans="1:11" s="18" customFormat="1" ht="56.25">
      <c r="A191" s="12">
        <v>4</v>
      </c>
      <c r="B191" s="146" t="s">
        <v>247</v>
      </c>
      <c r="C191" s="161"/>
      <c r="D191" s="162" t="s">
        <v>102</v>
      </c>
      <c r="E191" s="310">
        <v>13000</v>
      </c>
      <c r="F191" s="148">
        <v>0</v>
      </c>
      <c r="G191" s="309">
        <v>8</v>
      </c>
      <c r="H191" s="163">
        <f t="shared" si="20"/>
        <v>0</v>
      </c>
      <c r="I191" s="164">
        <f t="shared" si="24"/>
        <v>0</v>
      </c>
      <c r="J191" s="164">
        <f t="shared" si="25"/>
        <v>0</v>
      </c>
      <c r="K191" s="373" t="s">
        <v>177</v>
      </c>
    </row>
    <row r="192" spans="1:11" s="18" customFormat="1" ht="56.25">
      <c r="A192" s="12">
        <v>5</v>
      </c>
      <c r="B192" s="146" t="s">
        <v>251</v>
      </c>
      <c r="C192" s="161"/>
      <c r="D192" s="162" t="s">
        <v>102</v>
      </c>
      <c r="E192" s="326">
        <v>10000</v>
      </c>
      <c r="F192" s="148">
        <v>0</v>
      </c>
      <c r="G192" s="309">
        <v>8</v>
      </c>
      <c r="H192" s="65">
        <f t="shared" si="20"/>
        <v>0</v>
      </c>
      <c r="I192" s="23">
        <f t="shared" si="24"/>
        <v>0</v>
      </c>
      <c r="J192" s="23">
        <f t="shared" si="25"/>
        <v>0</v>
      </c>
      <c r="K192" s="373" t="s">
        <v>177</v>
      </c>
    </row>
    <row r="193" spans="1:11" s="18" customFormat="1" ht="56.25">
      <c r="A193" s="12">
        <v>6</v>
      </c>
      <c r="B193" s="146" t="s">
        <v>250</v>
      </c>
      <c r="C193" s="161"/>
      <c r="D193" s="162" t="s">
        <v>102</v>
      </c>
      <c r="E193" s="326">
        <v>500</v>
      </c>
      <c r="F193" s="148">
        <v>0</v>
      </c>
      <c r="G193" s="309">
        <v>8</v>
      </c>
      <c r="H193" s="65">
        <f>PRODUCT(F193,E193)</f>
        <v>0</v>
      </c>
      <c r="I193" s="23">
        <f t="shared" si="24"/>
        <v>0</v>
      </c>
      <c r="J193" s="23">
        <f t="shared" si="25"/>
        <v>0</v>
      </c>
      <c r="K193" s="373"/>
    </row>
    <row r="194" spans="1:11" s="18" customFormat="1" ht="56.25">
      <c r="A194" s="12">
        <v>7</v>
      </c>
      <c r="B194" s="146" t="s">
        <v>252</v>
      </c>
      <c r="C194" s="161"/>
      <c r="D194" s="162" t="s">
        <v>102</v>
      </c>
      <c r="E194" s="326">
        <v>200</v>
      </c>
      <c r="F194" s="148">
        <v>0</v>
      </c>
      <c r="G194" s="309">
        <v>8</v>
      </c>
      <c r="H194" s="65">
        <f>PRODUCT(F194,E194)</f>
        <v>0</v>
      </c>
      <c r="I194" s="23">
        <f t="shared" si="24"/>
        <v>0</v>
      </c>
      <c r="J194" s="23">
        <f t="shared" si="25"/>
        <v>0</v>
      </c>
      <c r="K194" s="373"/>
    </row>
    <row r="195" spans="1:11" s="18" customFormat="1" ht="73.5" customHeight="1">
      <c r="A195" s="12">
        <v>8</v>
      </c>
      <c r="B195" s="165" t="s">
        <v>253</v>
      </c>
      <c r="C195" s="161"/>
      <c r="D195" s="162" t="s">
        <v>73</v>
      </c>
      <c r="E195" s="326">
        <v>400</v>
      </c>
      <c r="F195" s="148">
        <v>0</v>
      </c>
      <c r="G195" s="309">
        <v>8</v>
      </c>
      <c r="H195" s="65">
        <f t="shared" si="20"/>
        <v>0</v>
      </c>
      <c r="I195" s="23">
        <f t="shared" si="24"/>
        <v>0</v>
      </c>
      <c r="J195" s="23">
        <f t="shared" si="25"/>
        <v>0</v>
      </c>
      <c r="K195" s="373" t="s">
        <v>177</v>
      </c>
    </row>
    <row r="196" spans="1:11" s="18" customFormat="1" ht="72" customHeight="1">
      <c r="A196" s="12">
        <v>9</v>
      </c>
      <c r="B196" s="165" t="s">
        <v>254</v>
      </c>
      <c r="C196" s="161"/>
      <c r="D196" s="162" t="s">
        <v>73</v>
      </c>
      <c r="E196" s="326">
        <v>600</v>
      </c>
      <c r="F196" s="148">
        <v>0</v>
      </c>
      <c r="G196" s="309">
        <v>8</v>
      </c>
      <c r="H196" s="65">
        <f t="shared" si="20"/>
        <v>0</v>
      </c>
      <c r="I196" s="23">
        <f t="shared" si="24"/>
        <v>0</v>
      </c>
      <c r="J196" s="23">
        <f t="shared" si="25"/>
        <v>0</v>
      </c>
      <c r="K196" s="373" t="s">
        <v>177</v>
      </c>
    </row>
    <row r="197" spans="1:11" s="18" customFormat="1" ht="70.5" customHeight="1">
      <c r="A197" s="12">
        <v>10</v>
      </c>
      <c r="B197" s="165" t="s">
        <v>257</v>
      </c>
      <c r="C197" s="161"/>
      <c r="D197" s="162" t="s">
        <v>73</v>
      </c>
      <c r="E197" s="326">
        <v>600</v>
      </c>
      <c r="F197" s="148">
        <v>0</v>
      </c>
      <c r="G197" s="309">
        <v>8</v>
      </c>
      <c r="H197" s="65">
        <f t="shared" si="20"/>
        <v>0</v>
      </c>
      <c r="I197" s="23">
        <f t="shared" si="24"/>
        <v>0</v>
      </c>
      <c r="J197" s="23">
        <f t="shared" si="25"/>
        <v>0</v>
      </c>
      <c r="K197" s="373" t="s">
        <v>177</v>
      </c>
    </row>
    <row r="198" spans="1:11" s="18" customFormat="1" ht="12">
      <c r="A198" s="12">
        <v>11</v>
      </c>
      <c r="B198" s="19" t="s">
        <v>316</v>
      </c>
      <c r="C198" s="153"/>
      <c r="D198" s="4" t="s">
        <v>73</v>
      </c>
      <c r="E198" s="326">
        <v>36000</v>
      </c>
      <c r="F198" s="148">
        <v>0</v>
      </c>
      <c r="G198" s="309">
        <v>8</v>
      </c>
      <c r="H198" s="65">
        <f t="shared" si="20"/>
        <v>0</v>
      </c>
      <c r="I198" s="23">
        <f t="shared" si="24"/>
        <v>0</v>
      </c>
      <c r="J198" s="23">
        <f t="shared" si="25"/>
        <v>0</v>
      </c>
      <c r="K198" s="373" t="s">
        <v>175</v>
      </c>
    </row>
    <row r="199" spans="1:11" s="18" customFormat="1" ht="22.5">
      <c r="A199" s="12">
        <v>12</v>
      </c>
      <c r="B199" s="167" t="s">
        <v>327</v>
      </c>
      <c r="C199" s="168"/>
      <c r="D199" s="169" t="s">
        <v>73</v>
      </c>
      <c r="E199" s="326">
        <v>300</v>
      </c>
      <c r="F199" s="148">
        <v>0</v>
      </c>
      <c r="G199" s="309">
        <v>8</v>
      </c>
      <c r="H199" s="158">
        <f t="shared" si="20"/>
        <v>0</v>
      </c>
      <c r="I199" s="159">
        <f t="shared" si="24"/>
        <v>0</v>
      </c>
      <c r="J199" s="159">
        <f t="shared" si="25"/>
        <v>0</v>
      </c>
      <c r="K199" s="373" t="s">
        <v>177</v>
      </c>
    </row>
    <row r="200" spans="1:11" s="18" customFormat="1" ht="12">
      <c r="A200" s="244"/>
      <c r="B200" s="171"/>
      <c r="C200" s="246"/>
      <c r="D200" s="189"/>
      <c r="E200" s="330"/>
      <c r="F200" s="247" t="s">
        <v>203</v>
      </c>
      <c r="G200" s="411"/>
      <c r="H200" s="248">
        <f>SUM(H188:H199)</f>
        <v>0</v>
      </c>
      <c r="I200" s="249">
        <f>SUM(I188:I199)</f>
        <v>0</v>
      </c>
      <c r="J200" s="249">
        <f>SUM(J188:J199)</f>
        <v>0</v>
      </c>
      <c r="K200" s="373"/>
    </row>
    <row r="201" spans="1:11" s="18" customFormat="1" ht="12">
      <c r="A201" s="51"/>
      <c r="B201" s="127"/>
      <c r="C201" s="246"/>
      <c r="D201" s="129"/>
      <c r="E201" s="289"/>
      <c r="F201" s="177"/>
      <c r="G201" s="289"/>
      <c r="H201" s="243"/>
      <c r="I201" s="120"/>
      <c r="J201" s="120"/>
      <c r="K201" s="50"/>
    </row>
    <row r="202" spans="1:11" s="18" customFormat="1" ht="12">
      <c r="A202" s="51"/>
      <c r="B202" s="127"/>
      <c r="C202" s="246"/>
      <c r="D202" s="129"/>
      <c r="E202" s="289"/>
      <c r="F202" s="177"/>
      <c r="G202" s="289"/>
      <c r="H202" s="243"/>
      <c r="I202" s="120"/>
      <c r="J202" s="120"/>
      <c r="K202" s="50"/>
    </row>
    <row r="203" spans="1:11" s="18" customFormat="1" ht="12">
      <c r="A203" s="51"/>
      <c r="B203" s="127"/>
      <c r="C203" s="246"/>
      <c r="D203" s="129"/>
      <c r="E203" s="289"/>
      <c r="F203" s="177"/>
      <c r="G203" s="289"/>
      <c r="H203" s="243"/>
      <c r="I203" s="120"/>
      <c r="J203" s="120"/>
      <c r="K203" s="50"/>
    </row>
    <row r="204" spans="1:11" s="18" customFormat="1" ht="12.75">
      <c r="A204" s="137"/>
      <c r="B204" s="138" t="s">
        <v>119</v>
      </c>
      <c r="C204" s="252"/>
      <c r="D204" s="139"/>
      <c r="E204" s="324"/>
      <c r="F204" s="140"/>
      <c r="G204" s="289"/>
      <c r="H204" s="141"/>
      <c r="I204" s="142"/>
      <c r="J204" s="142"/>
      <c r="K204" s="143"/>
    </row>
    <row r="205" spans="1:11" s="18" customFormat="1" ht="33.75">
      <c r="A205" s="145" t="s">
        <v>64</v>
      </c>
      <c r="B205" s="145" t="s">
        <v>65</v>
      </c>
      <c r="C205" s="116" t="s">
        <v>190</v>
      </c>
      <c r="D205" s="9" t="s">
        <v>66</v>
      </c>
      <c r="E205" s="308" t="s">
        <v>191</v>
      </c>
      <c r="F205" s="79" t="s">
        <v>155</v>
      </c>
      <c r="G205" s="409" t="s">
        <v>68</v>
      </c>
      <c r="H205" s="80" t="s">
        <v>69</v>
      </c>
      <c r="I205" s="79" t="s">
        <v>70</v>
      </c>
      <c r="J205" s="79" t="s">
        <v>71</v>
      </c>
      <c r="K205" s="60" t="s">
        <v>178</v>
      </c>
    </row>
    <row r="206" spans="1:11" s="18" customFormat="1" ht="67.5">
      <c r="A206" s="12">
        <v>1</v>
      </c>
      <c r="B206" s="167" t="s">
        <v>281</v>
      </c>
      <c r="C206" s="170"/>
      <c r="D206" s="4" t="s">
        <v>73</v>
      </c>
      <c r="E206" s="326">
        <v>1000</v>
      </c>
      <c r="F206" s="148">
        <v>0</v>
      </c>
      <c r="G206" s="410">
        <v>23</v>
      </c>
      <c r="H206" s="65">
        <f t="shared" si="20"/>
        <v>0</v>
      </c>
      <c r="I206" s="23">
        <f>PRODUCT(H206,G206)</f>
        <v>0</v>
      </c>
      <c r="J206" s="23">
        <f>PRODUCT(H206,G206)+H206</f>
        <v>0</v>
      </c>
      <c r="K206" s="373"/>
    </row>
    <row r="207" spans="1:11" s="18" customFormat="1" ht="67.5">
      <c r="A207" s="12">
        <v>2</v>
      </c>
      <c r="B207" s="167" t="s">
        <v>282</v>
      </c>
      <c r="C207" s="170"/>
      <c r="D207" s="4" t="s">
        <v>73</v>
      </c>
      <c r="E207" s="326">
        <v>3500</v>
      </c>
      <c r="F207" s="148">
        <v>0</v>
      </c>
      <c r="G207" s="410">
        <v>23</v>
      </c>
      <c r="H207" s="65">
        <f t="shared" si="20"/>
        <v>0</v>
      </c>
      <c r="I207" s="23">
        <f>PRODUCT(H207,G207)</f>
        <v>0</v>
      </c>
      <c r="J207" s="23">
        <f>PRODUCT(H207,G207)+H207</f>
        <v>0</v>
      </c>
      <c r="K207" s="373"/>
    </row>
    <row r="208" spans="1:11" s="18" customFormat="1" ht="67.5">
      <c r="A208" s="12">
        <v>3</v>
      </c>
      <c r="B208" s="171" t="s">
        <v>283</v>
      </c>
      <c r="C208" s="172"/>
      <c r="D208" s="4" t="s">
        <v>73</v>
      </c>
      <c r="E208" s="326">
        <v>3500</v>
      </c>
      <c r="F208" s="148">
        <v>0</v>
      </c>
      <c r="G208" s="410">
        <v>23</v>
      </c>
      <c r="H208" s="65">
        <f t="shared" si="20"/>
        <v>0</v>
      </c>
      <c r="I208" s="23">
        <f>PRODUCT(H208,G208)</f>
        <v>0</v>
      </c>
      <c r="J208" s="23">
        <f>PRODUCT(H208,G208)+H208</f>
        <v>0</v>
      </c>
      <c r="K208" s="373"/>
    </row>
    <row r="209" spans="1:11" s="18" customFormat="1" ht="67.5">
      <c r="A209" s="12">
        <v>4</v>
      </c>
      <c r="B209" s="171" t="s">
        <v>304</v>
      </c>
      <c r="C209" s="172"/>
      <c r="D209" s="173" t="s">
        <v>73</v>
      </c>
      <c r="E209" s="311">
        <v>150</v>
      </c>
      <c r="F209" s="148">
        <v>0</v>
      </c>
      <c r="G209" s="410">
        <v>23</v>
      </c>
      <c r="H209" s="65">
        <f t="shared" si="20"/>
        <v>0</v>
      </c>
      <c r="I209" s="23">
        <f>PRODUCT(H209,G209)</f>
        <v>0</v>
      </c>
      <c r="J209" s="23">
        <f>PRODUCT(H209,G209)+H209</f>
        <v>0</v>
      </c>
      <c r="K209" s="373"/>
    </row>
    <row r="210" spans="1:11" s="18" customFormat="1" ht="67.5">
      <c r="A210" s="12">
        <v>5</v>
      </c>
      <c r="B210" s="33" t="s">
        <v>305</v>
      </c>
      <c r="C210" s="168"/>
      <c r="D210" s="160" t="s">
        <v>73</v>
      </c>
      <c r="E210" s="309">
        <v>500</v>
      </c>
      <c r="F210" s="148">
        <v>0</v>
      </c>
      <c r="G210" s="410">
        <v>23</v>
      </c>
      <c r="H210" s="65">
        <f t="shared" si="20"/>
        <v>0</v>
      </c>
      <c r="I210" s="23">
        <f>PRODUCT(H210,G210)</f>
        <v>0</v>
      </c>
      <c r="J210" s="23">
        <f>PRODUCT(H210,G210)+H210</f>
        <v>0</v>
      </c>
      <c r="K210" s="373"/>
    </row>
    <row r="211" spans="1:11" s="18" customFormat="1" ht="12">
      <c r="A211" s="51"/>
      <c r="B211" s="127"/>
      <c r="C211" s="127"/>
      <c r="D211" s="119"/>
      <c r="E211" s="289"/>
      <c r="F211" s="425" t="s">
        <v>78</v>
      </c>
      <c r="G211" s="425"/>
      <c r="H211" s="174">
        <f>SUM(H206:H210)</f>
        <v>0</v>
      </c>
      <c r="I211" s="175">
        <f>SUM(I206:I210)</f>
        <v>0</v>
      </c>
      <c r="J211" s="175">
        <f>SUM(J206:J210)</f>
        <v>0</v>
      </c>
      <c r="K211" s="373"/>
    </row>
    <row r="212" spans="1:11" s="18" customFormat="1" ht="12">
      <c r="A212" s="51"/>
      <c r="B212" s="127"/>
      <c r="C212" s="127"/>
      <c r="D212" s="119"/>
      <c r="E212" s="289"/>
      <c r="F212" s="11"/>
      <c r="G212" s="394"/>
      <c r="H212" s="250"/>
      <c r="I212" s="140"/>
      <c r="J212" s="140"/>
      <c r="K212" s="50"/>
    </row>
    <row r="213" spans="1:11" s="18" customFormat="1" ht="22.5">
      <c r="A213" s="51"/>
      <c r="B213" s="196" t="s">
        <v>275</v>
      </c>
      <c r="C213" s="51"/>
      <c r="D213" s="176"/>
      <c r="E213" s="289"/>
      <c r="F213" s="177"/>
      <c r="G213" s="289"/>
      <c r="H213" s="141"/>
      <c r="I213" s="142"/>
      <c r="J213" s="142"/>
      <c r="K213" s="50"/>
    </row>
    <row r="214" spans="1:11" s="144" customFormat="1" ht="33.75">
      <c r="A214" s="178" t="s">
        <v>64</v>
      </c>
      <c r="B214" s="178" t="s">
        <v>65</v>
      </c>
      <c r="C214" s="116" t="s">
        <v>190</v>
      </c>
      <c r="D214" s="9" t="s">
        <v>66</v>
      </c>
      <c r="E214" s="308" t="s">
        <v>191</v>
      </c>
      <c r="F214" s="79" t="s">
        <v>155</v>
      </c>
      <c r="G214" s="412" t="s">
        <v>68</v>
      </c>
      <c r="H214" s="179" t="s">
        <v>69</v>
      </c>
      <c r="I214" s="180" t="s">
        <v>70</v>
      </c>
      <c r="J214" s="181" t="s">
        <v>71</v>
      </c>
      <c r="K214" s="60" t="s">
        <v>174</v>
      </c>
    </row>
    <row r="215" spans="1:11" s="18" customFormat="1" ht="22.5">
      <c r="A215" s="182">
        <v>1</v>
      </c>
      <c r="B215" s="183" t="s">
        <v>352</v>
      </c>
      <c r="C215" s="251"/>
      <c r="D215" s="184" t="s">
        <v>102</v>
      </c>
      <c r="E215" s="331">
        <v>200</v>
      </c>
      <c r="F215" s="148">
        <v>0</v>
      </c>
      <c r="G215" s="416">
        <v>8</v>
      </c>
      <c r="H215" s="65">
        <f>PRODUCT(F215,E215)</f>
        <v>0</v>
      </c>
      <c r="I215" s="23">
        <f>PRODUCT(H215,G215)</f>
        <v>0</v>
      </c>
      <c r="J215" s="23">
        <f>PRODUCT(H215,G215)+H215</f>
        <v>0</v>
      </c>
      <c r="K215" s="373"/>
    </row>
    <row r="216" spans="1:11" s="18" customFormat="1" ht="22.5">
      <c r="A216" s="182">
        <v>2</v>
      </c>
      <c r="B216" s="155" t="s">
        <v>353</v>
      </c>
      <c r="C216" s="251"/>
      <c r="D216" s="86" t="s">
        <v>102</v>
      </c>
      <c r="E216" s="310">
        <v>200</v>
      </c>
      <c r="F216" s="148">
        <v>0</v>
      </c>
      <c r="G216" s="416">
        <v>8</v>
      </c>
      <c r="H216" s="65">
        <f aca="true" t="shared" si="26" ref="H216:H265">PRODUCT(F216,E216)</f>
        <v>0</v>
      </c>
      <c r="I216" s="23">
        <f aca="true" t="shared" si="27" ref="I216:I265">PRODUCT(H216,G216)</f>
        <v>0</v>
      </c>
      <c r="J216" s="23">
        <f aca="true" t="shared" si="28" ref="J216:J265">PRODUCT(H216,G216)+H216</f>
        <v>0</v>
      </c>
      <c r="K216" s="373"/>
    </row>
    <row r="217" spans="1:11" s="18" customFormat="1" ht="22.5">
      <c r="A217" s="182">
        <v>3</v>
      </c>
      <c r="B217" s="19" t="s">
        <v>354</v>
      </c>
      <c r="C217" s="251"/>
      <c r="D217" s="154" t="s">
        <v>102</v>
      </c>
      <c r="E217" s="326">
        <v>2000</v>
      </c>
      <c r="F217" s="148">
        <v>0</v>
      </c>
      <c r="G217" s="416">
        <v>8</v>
      </c>
      <c r="H217" s="65">
        <f t="shared" si="26"/>
        <v>0</v>
      </c>
      <c r="I217" s="23">
        <f t="shared" si="27"/>
        <v>0</v>
      </c>
      <c r="J217" s="23">
        <f t="shared" si="28"/>
        <v>0</v>
      </c>
      <c r="K217" s="373"/>
    </row>
    <row r="218" spans="1:11" s="18" customFormat="1" ht="22.5">
      <c r="A218" s="182">
        <v>4</v>
      </c>
      <c r="B218" s="19" t="s">
        <v>355</v>
      </c>
      <c r="C218" s="251"/>
      <c r="D218" s="154" t="s">
        <v>102</v>
      </c>
      <c r="E218" s="326">
        <v>350</v>
      </c>
      <c r="F218" s="148">
        <v>0</v>
      </c>
      <c r="G218" s="416">
        <v>8</v>
      </c>
      <c r="H218" s="65">
        <f t="shared" si="26"/>
        <v>0</v>
      </c>
      <c r="I218" s="23">
        <f t="shared" si="27"/>
        <v>0</v>
      </c>
      <c r="J218" s="23">
        <f t="shared" si="28"/>
        <v>0</v>
      </c>
      <c r="K218" s="373"/>
    </row>
    <row r="219" spans="1:11" s="18" customFormat="1" ht="22.5">
      <c r="A219" s="182">
        <v>5</v>
      </c>
      <c r="B219" s="19" t="s">
        <v>358</v>
      </c>
      <c r="C219" s="251"/>
      <c r="D219" s="154" t="s">
        <v>102</v>
      </c>
      <c r="E219" s="326">
        <v>300</v>
      </c>
      <c r="F219" s="148">
        <v>0</v>
      </c>
      <c r="G219" s="416">
        <v>8</v>
      </c>
      <c r="H219" s="65">
        <f t="shared" si="26"/>
        <v>0</v>
      </c>
      <c r="I219" s="23">
        <f t="shared" si="27"/>
        <v>0</v>
      </c>
      <c r="J219" s="23">
        <f t="shared" si="28"/>
        <v>0</v>
      </c>
      <c r="K219" s="373"/>
    </row>
    <row r="220" spans="1:11" s="18" customFormat="1" ht="22.5">
      <c r="A220" s="182">
        <v>6</v>
      </c>
      <c r="B220" s="19" t="s">
        <v>359</v>
      </c>
      <c r="C220" s="251"/>
      <c r="D220" s="154" t="s">
        <v>102</v>
      </c>
      <c r="E220" s="326">
        <v>400</v>
      </c>
      <c r="F220" s="148">
        <v>0</v>
      </c>
      <c r="G220" s="416">
        <v>8</v>
      </c>
      <c r="H220" s="65">
        <f t="shared" si="26"/>
        <v>0</v>
      </c>
      <c r="I220" s="23">
        <f t="shared" si="27"/>
        <v>0</v>
      </c>
      <c r="J220" s="23">
        <f t="shared" si="28"/>
        <v>0</v>
      </c>
      <c r="K220" s="373"/>
    </row>
    <row r="221" spans="1:11" s="18" customFormat="1" ht="22.5">
      <c r="A221" s="182">
        <v>7</v>
      </c>
      <c r="B221" s="19" t="s">
        <v>360</v>
      </c>
      <c r="C221" s="251"/>
      <c r="D221" s="154" t="s">
        <v>102</v>
      </c>
      <c r="E221" s="326">
        <v>800</v>
      </c>
      <c r="F221" s="148">
        <v>0</v>
      </c>
      <c r="G221" s="416">
        <v>8</v>
      </c>
      <c r="H221" s="65">
        <f t="shared" si="26"/>
        <v>0</v>
      </c>
      <c r="I221" s="23">
        <f t="shared" si="27"/>
        <v>0</v>
      </c>
      <c r="J221" s="23">
        <f t="shared" si="28"/>
        <v>0</v>
      </c>
      <c r="K221" s="373"/>
    </row>
    <row r="222" spans="1:11" s="18" customFormat="1" ht="22.5">
      <c r="A222" s="182">
        <v>8</v>
      </c>
      <c r="B222" s="19" t="s">
        <v>361</v>
      </c>
      <c r="C222" s="251"/>
      <c r="D222" s="154" t="s">
        <v>102</v>
      </c>
      <c r="E222" s="326">
        <v>100</v>
      </c>
      <c r="F222" s="148">
        <v>0</v>
      </c>
      <c r="G222" s="416">
        <v>8</v>
      </c>
      <c r="H222" s="65">
        <f t="shared" si="26"/>
        <v>0</v>
      </c>
      <c r="I222" s="23">
        <f t="shared" si="27"/>
        <v>0</v>
      </c>
      <c r="J222" s="23">
        <f t="shared" si="28"/>
        <v>0</v>
      </c>
      <c r="K222" s="373"/>
    </row>
    <row r="223" spans="1:11" s="18" customFormat="1" ht="22.5">
      <c r="A223" s="182">
        <v>9</v>
      </c>
      <c r="B223" s="19" t="s">
        <v>362</v>
      </c>
      <c r="C223" s="251"/>
      <c r="D223" s="154" t="s">
        <v>102</v>
      </c>
      <c r="E223" s="326">
        <v>50</v>
      </c>
      <c r="F223" s="148">
        <v>0</v>
      </c>
      <c r="G223" s="416">
        <v>8</v>
      </c>
      <c r="H223" s="65">
        <f t="shared" si="26"/>
        <v>0</v>
      </c>
      <c r="I223" s="23">
        <f t="shared" si="27"/>
        <v>0</v>
      </c>
      <c r="J223" s="23">
        <f t="shared" si="28"/>
        <v>0</v>
      </c>
      <c r="K223" s="373"/>
    </row>
    <row r="224" spans="1:11" s="18" customFormat="1" ht="33.75">
      <c r="A224" s="182">
        <v>10</v>
      </c>
      <c r="B224" s="19" t="s">
        <v>363</v>
      </c>
      <c r="C224" s="154"/>
      <c r="D224" s="154" t="s">
        <v>102</v>
      </c>
      <c r="E224" s="326">
        <v>20</v>
      </c>
      <c r="F224" s="148">
        <v>0</v>
      </c>
      <c r="G224" s="416">
        <v>8</v>
      </c>
      <c r="H224" s="65">
        <f t="shared" si="26"/>
        <v>0</v>
      </c>
      <c r="I224" s="23">
        <f t="shared" si="27"/>
        <v>0</v>
      </c>
      <c r="J224" s="23">
        <f t="shared" si="28"/>
        <v>0</v>
      </c>
      <c r="K224" s="373"/>
    </row>
    <row r="225" spans="1:11" s="18" customFormat="1" ht="33.75">
      <c r="A225" s="182">
        <v>11</v>
      </c>
      <c r="B225" s="19" t="s">
        <v>364</v>
      </c>
      <c r="C225" s="154"/>
      <c r="D225" s="154" t="s">
        <v>102</v>
      </c>
      <c r="E225" s="326">
        <v>80</v>
      </c>
      <c r="F225" s="148">
        <v>0</v>
      </c>
      <c r="G225" s="416">
        <v>8</v>
      </c>
      <c r="H225" s="65">
        <f t="shared" si="26"/>
        <v>0</v>
      </c>
      <c r="I225" s="23">
        <f t="shared" si="27"/>
        <v>0</v>
      </c>
      <c r="J225" s="23">
        <f t="shared" si="28"/>
        <v>0</v>
      </c>
      <c r="K225" s="373"/>
    </row>
    <row r="226" spans="1:11" s="18" customFormat="1" ht="33.75">
      <c r="A226" s="182">
        <v>12</v>
      </c>
      <c r="B226" s="19" t="s">
        <v>365</v>
      </c>
      <c r="C226" s="154"/>
      <c r="D226" s="154" t="s">
        <v>102</v>
      </c>
      <c r="E226" s="326">
        <v>100</v>
      </c>
      <c r="F226" s="148">
        <v>0</v>
      </c>
      <c r="G226" s="416">
        <v>8</v>
      </c>
      <c r="H226" s="65">
        <f t="shared" si="26"/>
        <v>0</v>
      </c>
      <c r="I226" s="23">
        <f t="shared" si="27"/>
        <v>0</v>
      </c>
      <c r="J226" s="23">
        <f t="shared" si="28"/>
        <v>0</v>
      </c>
      <c r="K226" s="373"/>
    </row>
    <row r="227" spans="1:11" s="18" customFormat="1" ht="33.75">
      <c r="A227" s="182">
        <v>13</v>
      </c>
      <c r="B227" s="19" t="s">
        <v>366</v>
      </c>
      <c r="C227" s="154"/>
      <c r="D227" s="154" t="s">
        <v>102</v>
      </c>
      <c r="E227" s="326">
        <v>600</v>
      </c>
      <c r="F227" s="148">
        <v>0</v>
      </c>
      <c r="G227" s="416">
        <v>8</v>
      </c>
      <c r="H227" s="65">
        <f t="shared" si="26"/>
        <v>0</v>
      </c>
      <c r="I227" s="23">
        <f t="shared" si="27"/>
        <v>0</v>
      </c>
      <c r="J227" s="23">
        <f t="shared" si="28"/>
        <v>0</v>
      </c>
      <c r="K227" s="373"/>
    </row>
    <row r="228" spans="1:11" s="18" customFormat="1" ht="33.75">
      <c r="A228" s="182">
        <v>14</v>
      </c>
      <c r="B228" s="19" t="s">
        <v>367</v>
      </c>
      <c r="C228" s="154"/>
      <c r="D228" s="154" t="s">
        <v>102</v>
      </c>
      <c r="E228" s="326">
        <v>1400</v>
      </c>
      <c r="F228" s="148">
        <v>0</v>
      </c>
      <c r="G228" s="416">
        <v>8</v>
      </c>
      <c r="H228" s="65">
        <f t="shared" si="26"/>
        <v>0</v>
      </c>
      <c r="I228" s="23">
        <f t="shared" si="27"/>
        <v>0</v>
      </c>
      <c r="J228" s="23">
        <f t="shared" si="28"/>
        <v>0</v>
      </c>
      <c r="K228" s="373"/>
    </row>
    <row r="229" spans="1:11" s="18" customFormat="1" ht="33.75">
      <c r="A229" s="182">
        <v>15</v>
      </c>
      <c r="B229" s="19" t="s">
        <v>1</v>
      </c>
      <c r="C229" s="154"/>
      <c r="D229" s="154" t="s">
        <v>102</v>
      </c>
      <c r="E229" s="326">
        <v>1800</v>
      </c>
      <c r="F229" s="148">
        <v>0</v>
      </c>
      <c r="G229" s="416">
        <v>8</v>
      </c>
      <c r="H229" s="65">
        <f t="shared" si="26"/>
        <v>0</v>
      </c>
      <c r="I229" s="23">
        <f t="shared" si="27"/>
        <v>0</v>
      </c>
      <c r="J229" s="23">
        <f t="shared" si="28"/>
        <v>0</v>
      </c>
      <c r="K229" s="373"/>
    </row>
    <row r="230" spans="1:11" s="18" customFormat="1" ht="33.75">
      <c r="A230" s="182">
        <v>16</v>
      </c>
      <c r="B230" s="19" t="s">
        <v>2</v>
      </c>
      <c r="C230" s="154"/>
      <c r="D230" s="154" t="s">
        <v>102</v>
      </c>
      <c r="E230" s="326">
        <v>500</v>
      </c>
      <c r="F230" s="148">
        <v>0</v>
      </c>
      <c r="G230" s="416">
        <v>8</v>
      </c>
      <c r="H230" s="65">
        <f t="shared" si="26"/>
        <v>0</v>
      </c>
      <c r="I230" s="23">
        <f t="shared" si="27"/>
        <v>0</v>
      </c>
      <c r="J230" s="23">
        <f t="shared" si="28"/>
        <v>0</v>
      </c>
      <c r="K230" s="373"/>
    </row>
    <row r="231" spans="1:11" s="18" customFormat="1" ht="33.75">
      <c r="A231" s="182">
        <v>17</v>
      </c>
      <c r="B231" s="19" t="s">
        <v>3</v>
      </c>
      <c r="C231" s="154"/>
      <c r="D231" s="154" t="s">
        <v>102</v>
      </c>
      <c r="E231" s="326">
        <v>300</v>
      </c>
      <c r="F231" s="148">
        <v>0</v>
      </c>
      <c r="G231" s="416">
        <v>8</v>
      </c>
      <c r="H231" s="65">
        <f t="shared" si="26"/>
        <v>0</v>
      </c>
      <c r="I231" s="23">
        <f t="shared" si="27"/>
        <v>0</v>
      </c>
      <c r="J231" s="23">
        <f t="shared" si="28"/>
        <v>0</v>
      </c>
      <c r="K231" s="373"/>
    </row>
    <row r="232" spans="1:11" s="18" customFormat="1" ht="33.75">
      <c r="A232" s="182">
        <v>18</v>
      </c>
      <c r="B232" s="19" t="s">
        <v>4</v>
      </c>
      <c r="C232" s="154"/>
      <c r="D232" s="154" t="s">
        <v>102</v>
      </c>
      <c r="E232" s="326">
        <v>20</v>
      </c>
      <c r="F232" s="148">
        <v>0</v>
      </c>
      <c r="G232" s="416">
        <v>8</v>
      </c>
      <c r="H232" s="65">
        <f t="shared" si="26"/>
        <v>0</v>
      </c>
      <c r="I232" s="23">
        <f t="shared" si="27"/>
        <v>0</v>
      </c>
      <c r="J232" s="23">
        <f t="shared" si="28"/>
        <v>0</v>
      </c>
      <c r="K232" s="373"/>
    </row>
    <row r="233" spans="1:11" s="18" customFormat="1" ht="12">
      <c r="A233" s="182">
        <v>19</v>
      </c>
      <c r="B233" s="16" t="s">
        <v>5</v>
      </c>
      <c r="C233" s="154"/>
      <c r="D233" s="154" t="s">
        <v>73</v>
      </c>
      <c r="E233" s="326">
        <v>20</v>
      </c>
      <c r="F233" s="148">
        <v>0</v>
      </c>
      <c r="G233" s="416">
        <v>8</v>
      </c>
      <c r="H233" s="65">
        <f t="shared" si="26"/>
        <v>0</v>
      </c>
      <c r="I233" s="23">
        <f t="shared" si="27"/>
        <v>0</v>
      </c>
      <c r="J233" s="23">
        <f t="shared" si="28"/>
        <v>0</v>
      </c>
      <c r="K233" s="373"/>
    </row>
    <row r="234" spans="1:11" s="18" customFormat="1" ht="12">
      <c r="A234" s="182">
        <v>20</v>
      </c>
      <c r="B234" s="151" t="s">
        <v>6</v>
      </c>
      <c r="C234" s="89"/>
      <c r="D234" s="89" t="s">
        <v>73</v>
      </c>
      <c r="E234" s="311">
        <v>100</v>
      </c>
      <c r="F234" s="148">
        <v>0</v>
      </c>
      <c r="G234" s="416">
        <v>8</v>
      </c>
      <c r="H234" s="158">
        <f t="shared" si="26"/>
        <v>0</v>
      </c>
      <c r="I234" s="159">
        <f t="shared" si="27"/>
        <v>0</v>
      </c>
      <c r="J234" s="159">
        <f t="shared" si="28"/>
        <v>0</v>
      </c>
      <c r="K234" s="373"/>
    </row>
    <row r="235" spans="1:11" s="18" customFormat="1" ht="12">
      <c r="A235" s="182">
        <v>21</v>
      </c>
      <c r="B235" s="146" t="s">
        <v>7</v>
      </c>
      <c r="C235" s="81"/>
      <c r="D235" s="81" t="s">
        <v>73</v>
      </c>
      <c r="E235" s="309">
        <v>300</v>
      </c>
      <c r="F235" s="148">
        <v>0</v>
      </c>
      <c r="G235" s="416">
        <v>8</v>
      </c>
      <c r="H235" s="65">
        <f t="shared" si="26"/>
        <v>0</v>
      </c>
      <c r="I235" s="23">
        <f t="shared" si="27"/>
        <v>0</v>
      </c>
      <c r="J235" s="23">
        <f t="shared" si="28"/>
        <v>0</v>
      </c>
      <c r="K235" s="373"/>
    </row>
    <row r="236" spans="1:11" s="18" customFormat="1" ht="12">
      <c r="A236" s="182">
        <v>22</v>
      </c>
      <c r="B236" s="155" t="s">
        <v>8</v>
      </c>
      <c r="C236" s="86"/>
      <c r="D236" s="86" t="s">
        <v>73</v>
      </c>
      <c r="E236" s="310">
        <v>500</v>
      </c>
      <c r="F236" s="148">
        <v>0</v>
      </c>
      <c r="G236" s="416">
        <v>8</v>
      </c>
      <c r="H236" s="163">
        <f t="shared" si="26"/>
        <v>0</v>
      </c>
      <c r="I236" s="164">
        <f t="shared" si="27"/>
        <v>0</v>
      </c>
      <c r="J236" s="164">
        <f t="shared" si="28"/>
        <v>0</v>
      </c>
      <c r="K236" s="373"/>
    </row>
    <row r="237" spans="1:11" s="18" customFormat="1" ht="12">
      <c r="A237" s="182">
        <v>23</v>
      </c>
      <c r="B237" s="19" t="s">
        <v>9</v>
      </c>
      <c r="C237" s="154"/>
      <c r="D237" s="154" t="s">
        <v>73</v>
      </c>
      <c r="E237" s="326">
        <v>500</v>
      </c>
      <c r="F237" s="148">
        <v>0</v>
      </c>
      <c r="G237" s="416">
        <v>8</v>
      </c>
      <c r="H237" s="65">
        <f t="shared" si="26"/>
        <v>0</v>
      </c>
      <c r="I237" s="23">
        <f t="shared" si="27"/>
        <v>0</v>
      </c>
      <c r="J237" s="23">
        <f t="shared" si="28"/>
        <v>0</v>
      </c>
      <c r="K237" s="373"/>
    </row>
    <row r="238" spans="1:11" s="18" customFormat="1" ht="12">
      <c r="A238" s="182">
        <v>24</v>
      </c>
      <c r="B238" s="19" t="s">
        <v>10</v>
      </c>
      <c r="C238" s="154"/>
      <c r="D238" s="154" t="s">
        <v>73</v>
      </c>
      <c r="E238" s="326">
        <v>20</v>
      </c>
      <c r="F238" s="148">
        <v>0</v>
      </c>
      <c r="G238" s="416">
        <v>8</v>
      </c>
      <c r="H238" s="65">
        <f t="shared" si="26"/>
        <v>0</v>
      </c>
      <c r="I238" s="23">
        <f t="shared" si="27"/>
        <v>0</v>
      </c>
      <c r="J238" s="23">
        <f t="shared" si="28"/>
        <v>0</v>
      </c>
      <c r="K238" s="373"/>
    </row>
    <row r="239" spans="1:11" s="18" customFormat="1" ht="12">
      <c r="A239" s="182">
        <v>25</v>
      </c>
      <c r="B239" s="19" t="s">
        <v>11</v>
      </c>
      <c r="C239" s="154"/>
      <c r="D239" s="154" t="s">
        <v>73</v>
      </c>
      <c r="E239" s="326">
        <v>20</v>
      </c>
      <c r="F239" s="148">
        <v>0</v>
      </c>
      <c r="G239" s="416">
        <v>8</v>
      </c>
      <c r="H239" s="65">
        <f t="shared" si="26"/>
        <v>0</v>
      </c>
      <c r="I239" s="23">
        <f t="shared" si="27"/>
        <v>0</v>
      </c>
      <c r="J239" s="23">
        <f t="shared" si="28"/>
        <v>0</v>
      </c>
      <c r="K239" s="373"/>
    </row>
    <row r="240" spans="1:11" s="18" customFormat="1" ht="12">
      <c r="A240" s="182">
        <v>26</v>
      </c>
      <c r="B240" s="19" t="s">
        <v>12</v>
      </c>
      <c r="C240" s="154"/>
      <c r="D240" s="154" t="s">
        <v>73</v>
      </c>
      <c r="E240" s="326">
        <v>100</v>
      </c>
      <c r="F240" s="148">
        <v>0</v>
      </c>
      <c r="G240" s="416">
        <v>8</v>
      </c>
      <c r="H240" s="65">
        <f t="shared" si="26"/>
        <v>0</v>
      </c>
      <c r="I240" s="23">
        <f t="shared" si="27"/>
        <v>0</v>
      </c>
      <c r="J240" s="23">
        <f t="shared" si="28"/>
        <v>0</v>
      </c>
      <c r="K240" s="373"/>
    </row>
    <row r="241" spans="1:11" s="18" customFormat="1" ht="11.25" customHeight="1">
      <c r="A241" s="182">
        <v>27</v>
      </c>
      <c r="B241" s="16" t="s">
        <v>13</v>
      </c>
      <c r="C241" s="154"/>
      <c r="D241" s="154" t="s">
        <v>73</v>
      </c>
      <c r="E241" s="326">
        <v>50</v>
      </c>
      <c r="F241" s="148">
        <v>0</v>
      </c>
      <c r="G241" s="416">
        <v>8</v>
      </c>
      <c r="H241" s="65">
        <f t="shared" si="26"/>
        <v>0</v>
      </c>
      <c r="I241" s="23">
        <f t="shared" si="27"/>
        <v>0</v>
      </c>
      <c r="J241" s="23">
        <f t="shared" si="28"/>
        <v>0</v>
      </c>
      <c r="K241" s="373"/>
    </row>
    <row r="242" spans="1:11" s="18" customFormat="1" ht="11.25" customHeight="1">
      <c r="A242" s="182">
        <v>28</v>
      </c>
      <c r="B242" s="338" t="s">
        <v>197</v>
      </c>
      <c r="C242" s="154"/>
      <c r="D242" s="154" t="s">
        <v>73</v>
      </c>
      <c r="E242" s="326">
        <v>20</v>
      </c>
      <c r="F242" s="148">
        <v>0</v>
      </c>
      <c r="G242" s="416">
        <v>8</v>
      </c>
      <c r="H242" s="65">
        <f>PRODUCT(F242,E242)</f>
        <v>0</v>
      </c>
      <c r="I242" s="23">
        <f>PRODUCT(H242,G242)</f>
        <v>0</v>
      </c>
      <c r="J242" s="23">
        <f>PRODUCT(H242,G242)+H242</f>
        <v>0</v>
      </c>
      <c r="K242" s="373"/>
    </row>
    <row r="243" spans="1:11" s="18" customFormat="1" ht="11.25" customHeight="1">
      <c r="A243" s="182">
        <v>29</v>
      </c>
      <c r="B243" s="16" t="s">
        <v>313</v>
      </c>
      <c r="C243" s="154"/>
      <c r="D243" s="154" t="s">
        <v>73</v>
      </c>
      <c r="E243" s="326">
        <v>100</v>
      </c>
      <c r="F243" s="148">
        <v>0</v>
      </c>
      <c r="G243" s="416">
        <v>8</v>
      </c>
      <c r="H243" s="65">
        <f t="shared" si="26"/>
        <v>0</v>
      </c>
      <c r="I243" s="23">
        <f>PRODUCT(H243,G243)</f>
        <v>0</v>
      </c>
      <c r="J243" s="23">
        <f>PRODUCT(H243,G243)+H243</f>
        <v>0</v>
      </c>
      <c r="K243" s="373"/>
    </row>
    <row r="244" spans="1:11" s="18" customFormat="1" ht="12">
      <c r="A244" s="182">
        <v>30</v>
      </c>
      <c r="B244" s="16" t="s">
        <v>314</v>
      </c>
      <c r="C244" s="154"/>
      <c r="D244" s="154" t="s">
        <v>73</v>
      </c>
      <c r="E244" s="326">
        <v>20</v>
      </c>
      <c r="F244" s="420">
        <v>0</v>
      </c>
      <c r="G244" s="416">
        <v>8</v>
      </c>
      <c r="H244" s="65">
        <f t="shared" si="26"/>
        <v>0</v>
      </c>
      <c r="I244" s="23">
        <f>PRODUCT(H244,G244)</f>
        <v>0</v>
      </c>
      <c r="J244" s="23">
        <f>PRODUCT(H244,G244)+H244</f>
        <v>0</v>
      </c>
      <c r="K244" s="373"/>
    </row>
    <row r="245" spans="1:11" s="18" customFormat="1" ht="33.75">
      <c r="A245" s="182">
        <v>31</v>
      </c>
      <c r="B245" s="16" t="s">
        <v>14</v>
      </c>
      <c r="C245" s="154"/>
      <c r="D245" s="320" t="s">
        <v>73</v>
      </c>
      <c r="E245" s="311">
        <v>10</v>
      </c>
      <c r="F245" s="148">
        <v>0</v>
      </c>
      <c r="G245" s="416">
        <v>8</v>
      </c>
      <c r="H245" s="65">
        <f t="shared" si="26"/>
        <v>0</v>
      </c>
      <c r="I245" s="23">
        <f t="shared" si="27"/>
        <v>0</v>
      </c>
      <c r="J245" s="23">
        <f t="shared" si="28"/>
        <v>0</v>
      </c>
      <c r="K245" s="373"/>
    </row>
    <row r="246" spans="1:11" s="18" customFormat="1" ht="33.75">
      <c r="A246" s="182">
        <v>32</v>
      </c>
      <c r="B246" s="16" t="s">
        <v>15</v>
      </c>
      <c r="C246" s="154"/>
      <c r="D246" s="320" t="s">
        <v>73</v>
      </c>
      <c r="E246" s="309">
        <v>200</v>
      </c>
      <c r="F246" s="148">
        <v>0</v>
      </c>
      <c r="G246" s="416">
        <v>8</v>
      </c>
      <c r="H246" s="65">
        <f t="shared" si="26"/>
        <v>0</v>
      </c>
      <c r="I246" s="23">
        <f t="shared" si="27"/>
        <v>0</v>
      </c>
      <c r="J246" s="23">
        <f t="shared" si="28"/>
        <v>0</v>
      </c>
      <c r="K246" s="373"/>
    </row>
    <row r="247" spans="1:11" s="18" customFormat="1" ht="33.75">
      <c r="A247" s="182">
        <v>33</v>
      </c>
      <c r="B247" s="16" t="s">
        <v>16</v>
      </c>
      <c r="C247" s="154"/>
      <c r="D247" s="320" t="s">
        <v>73</v>
      </c>
      <c r="E247" s="309">
        <v>500</v>
      </c>
      <c r="F247" s="148">
        <v>0</v>
      </c>
      <c r="G247" s="416">
        <v>8</v>
      </c>
      <c r="H247" s="65">
        <f t="shared" si="26"/>
        <v>0</v>
      </c>
      <c r="I247" s="23">
        <f t="shared" si="27"/>
        <v>0</v>
      </c>
      <c r="J247" s="23">
        <f t="shared" si="28"/>
        <v>0</v>
      </c>
      <c r="K247" s="373"/>
    </row>
    <row r="248" spans="1:11" s="18" customFormat="1" ht="33.75">
      <c r="A248" s="182">
        <v>34</v>
      </c>
      <c r="B248" s="185" t="s">
        <v>17</v>
      </c>
      <c r="C248" s="154"/>
      <c r="D248" s="339" t="s">
        <v>73</v>
      </c>
      <c r="E248" s="309">
        <v>500</v>
      </c>
      <c r="F248" s="148">
        <v>0</v>
      </c>
      <c r="G248" s="416">
        <v>8</v>
      </c>
      <c r="H248" s="65">
        <f t="shared" si="26"/>
        <v>0</v>
      </c>
      <c r="I248" s="23">
        <f t="shared" si="27"/>
        <v>0</v>
      </c>
      <c r="J248" s="23">
        <f t="shared" si="28"/>
        <v>0</v>
      </c>
      <c r="K248" s="373"/>
    </row>
    <row r="249" spans="1:11" s="18" customFormat="1" ht="33.75">
      <c r="A249" s="182">
        <v>35</v>
      </c>
      <c r="B249" s="186" t="s">
        <v>18</v>
      </c>
      <c r="C249" s="118"/>
      <c r="D249" s="169" t="s">
        <v>73</v>
      </c>
      <c r="E249" s="310">
        <v>6000</v>
      </c>
      <c r="F249" s="421">
        <v>0</v>
      </c>
      <c r="G249" s="416">
        <v>8</v>
      </c>
      <c r="H249" s="65">
        <f t="shared" si="26"/>
        <v>0</v>
      </c>
      <c r="I249" s="23">
        <f t="shared" si="27"/>
        <v>0</v>
      </c>
      <c r="J249" s="23">
        <f t="shared" si="28"/>
        <v>0</v>
      </c>
      <c r="K249" s="373"/>
    </row>
    <row r="250" spans="1:11" s="18" customFormat="1" ht="12">
      <c r="A250" s="182">
        <v>36</v>
      </c>
      <c r="B250" s="338" t="s">
        <v>198</v>
      </c>
      <c r="C250" s="118"/>
      <c r="D250" s="169" t="s">
        <v>73</v>
      </c>
      <c r="E250" s="326">
        <v>150</v>
      </c>
      <c r="F250" s="148">
        <v>0</v>
      </c>
      <c r="G250" s="416">
        <v>8</v>
      </c>
      <c r="H250" s="65">
        <f>PRODUCT(F250,E250)</f>
        <v>0</v>
      </c>
      <c r="I250" s="23">
        <f>PRODUCT(H250,G250)</f>
        <v>0</v>
      </c>
      <c r="J250" s="23">
        <f>PRODUCT(H250,G250)+H250</f>
        <v>0</v>
      </c>
      <c r="K250" s="373"/>
    </row>
    <row r="251" spans="1:11" s="18" customFormat="1" ht="22.5">
      <c r="A251" s="182">
        <v>37</v>
      </c>
      <c r="B251" s="186" t="s">
        <v>19</v>
      </c>
      <c r="C251" s="118"/>
      <c r="D251" s="4" t="s">
        <v>73</v>
      </c>
      <c r="E251" s="326">
        <v>5500</v>
      </c>
      <c r="F251" s="148">
        <v>0</v>
      </c>
      <c r="G251" s="416">
        <v>8</v>
      </c>
      <c r="H251" s="65">
        <f t="shared" si="26"/>
        <v>0</v>
      </c>
      <c r="I251" s="23">
        <f t="shared" si="27"/>
        <v>0</v>
      </c>
      <c r="J251" s="23">
        <f t="shared" si="28"/>
        <v>0</v>
      </c>
      <c r="K251" s="373"/>
    </row>
    <row r="252" spans="1:11" s="18" customFormat="1" ht="12">
      <c r="A252" s="182">
        <v>38</v>
      </c>
      <c r="B252" s="187" t="s">
        <v>20</v>
      </c>
      <c r="C252" s="88"/>
      <c r="D252" s="162" t="s">
        <v>73</v>
      </c>
      <c r="E252" s="326">
        <v>1000</v>
      </c>
      <c r="F252" s="148">
        <v>0</v>
      </c>
      <c r="G252" s="416">
        <v>8</v>
      </c>
      <c r="H252" s="65">
        <f t="shared" si="26"/>
        <v>0</v>
      </c>
      <c r="I252" s="23">
        <f t="shared" si="27"/>
        <v>0</v>
      </c>
      <c r="J252" s="23">
        <f t="shared" si="28"/>
        <v>0</v>
      </c>
      <c r="K252" s="373"/>
    </row>
    <row r="253" spans="1:11" s="18" customFormat="1" ht="12">
      <c r="A253" s="182">
        <v>39</v>
      </c>
      <c r="B253" s="186" t="s">
        <v>21</v>
      </c>
      <c r="C253" s="118"/>
      <c r="D253" s="4" t="s">
        <v>73</v>
      </c>
      <c r="E253" s="326">
        <v>1000</v>
      </c>
      <c r="F253" s="148">
        <v>0</v>
      </c>
      <c r="G253" s="416">
        <v>8</v>
      </c>
      <c r="H253" s="65">
        <f t="shared" si="26"/>
        <v>0</v>
      </c>
      <c r="I253" s="23">
        <f t="shared" si="27"/>
        <v>0</v>
      </c>
      <c r="J253" s="23">
        <f t="shared" si="28"/>
        <v>0</v>
      </c>
      <c r="K253" s="373"/>
    </row>
    <row r="254" spans="1:11" s="18" customFormat="1" ht="22.5">
      <c r="A254" s="182">
        <v>40</v>
      </c>
      <c r="B254" s="188" t="s">
        <v>22</v>
      </c>
      <c r="C254" s="92"/>
      <c r="D254" s="189" t="s">
        <v>73</v>
      </c>
      <c r="E254" s="326">
        <v>30</v>
      </c>
      <c r="F254" s="148">
        <v>0</v>
      </c>
      <c r="G254" s="416">
        <v>8</v>
      </c>
      <c r="H254" s="65">
        <f t="shared" si="26"/>
        <v>0</v>
      </c>
      <c r="I254" s="23">
        <f t="shared" si="27"/>
        <v>0</v>
      </c>
      <c r="J254" s="23">
        <f t="shared" si="28"/>
        <v>0</v>
      </c>
      <c r="K254" s="373"/>
    </row>
    <row r="255" spans="1:11" s="18" customFormat="1" ht="22.5">
      <c r="A255" s="182">
        <v>41</v>
      </c>
      <c r="B255" s="190" t="s">
        <v>23</v>
      </c>
      <c r="C255" s="257"/>
      <c r="D255" s="169" t="s">
        <v>73</v>
      </c>
      <c r="E255" s="326">
        <v>20</v>
      </c>
      <c r="F255" s="148">
        <v>0</v>
      </c>
      <c r="G255" s="416">
        <v>8</v>
      </c>
      <c r="H255" s="65">
        <f t="shared" si="26"/>
        <v>0</v>
      </c>
      <c r="I255" s="23">
        <f t="shared" si="27"/>
        <v>0</v>
      </c>
      <c r="J255" s="23">
        <f t="shared" si="28"/>
        <v>0</v>
      </c>
      <c r="K255" s="373"/>
    </row>
    <row r="256" spans="1:11" s="18" customFormat="1" ht="12">
      <c r="A256" s="182">
        <v>42</v>
      </c>
      <c r="B256" s="186" t="s">
        <v>24</v>
      </c>
      <c r="C256" s="118"/>
      <c r="D256" s="4" t="s">
        <v>73</v>
      </c>
      <c r="E256" s="326">
        <v>100</v>
      </c>
      <c r="F256" s="148">
        <v>0</v>
      </c>
      <c r="G256" s="416">
        <v>8</v>
      </c>
      <c r="H256" s="65">
        <f t="shared" si="26"/>
        <v>0</v>
      </c>
      <c r="I256" s="23">
        <f t="shared" si="27"/>
        <v>0</v>
      </c>
      <c r="J256" s="23">
        <f t="shared" si="28"/>
        <v>0</v>
      </c>
      <c r="K256" s="373"/>
    </row>
    <row r="257" spans="1:11" s="18" customFormat="1" ht="12">
      <c r="A257" s="182">
        <v>43</v>
      </c>
      <c r="B257" s="14" t="s">
        <v>25</v>
      </c>
      <c r="C257" s="154"/>
      <c r="D257" s="4" t="s">
        <v>73</v>
      </c>
      <c r="E257" s="326">
        <v>20</v>
      </c>
      <c r="F257" s="148">
        <v>0</v>
      </c>
      <c r="G257" s="416">
        <v>8</v>
      </c>
      <c r="H257" s="65">
        <f t="shared" si="26"/>
        <v>0</v>
      </c>
      <c r="I257" s="23">
        <f t="shared" si="27"/>
        <v>0</v>
      </c>
      <c r="J257" s="23">
        <f t="shared" si="28"/>
        <v>0</v>
      </c>
      <c r="K257" s="373"/>
    </row>
    <row r="258" spans="1:11" s="18" customFormat="1" ht="12">
      <c r="A258" s="182">
        <v>44</v>
      </c>
      <c r="B258" s="14" t="s">
        <v>199</v>
      </c>
      <c r="C258" s="154"/>
      <c r="D258" s="4" t="s">
        <v>73</v>
      </c>
      <c r="E258" s="326">
        <v>20</v>
      </c>
      <c r="F258" s="148">
        <v>0</v>
      </c>
      <c r="G258" s="416">
        <v>8</v>
      </c>
      <c r="H258" s="65">
        <f t="shared" si="26"/>
        <v>0</v>
      </c>
      <c r="I258" s="23">
        <f t="shared" si="27"/>
        <v>0</v>
      </c>
      <c r="J258" s="23">
        <f t="shared" si="28"/>
        <v>0</v>
      </c>
      <c r="K258" s="373"/>
    </row>
    <row r="259" spans="1:11" s="18" customFormat="1" ht="12">
      <c r="A259" s="182">
        <v>45</v>
      </c>
      <c r="B259" s="14" t="s">
        <v>26</v>
      </c>
      <c r="C259" s="154"/>
      <c r="D259" s="4" t="s">
        <v>73</v>
      </c>
      <c r="E259" s="326">
        <v>20</v>
      </c>
      <c r="F259" s="148">
        <v>0</v>
      </c>
      <c r="G259" s="416">
        <v>8</v>
      </c>
      <c r="H259" s="65">
        <f t="shared" si="26"/>
        <v>0</v>
      </c>
      <c r="I259" s="23">
        <f t="shared" si="27"/>
        <v>0</v>
      </c>
      <c r="J259" s="23">
        <f t="shared" si="28"/>
        <v>0</v>
      </c>
      <c r="K259" s="373"/>
    </row>
    <row r="260" spans="1:11" s="18" customFormat="1" ht="12">
      <c r="A260" s="182">
        <v>46</v>
      </c>
      <c r="B260" s="14" t="s">
        <v>27</v>
      </c>
      <c r="C260" s="154"/>
      <c r="D260" s="4" t="s">
        <v>73</v>
      </c>
      <c r="E260" s="326">
        <v>20</v>
      </c>
      <c r="F260" s="148">
        <v>0</v>
      </c>
      <c r="G260" s="416">
        <v>8</v>
      </c>
      <c r="H260" s="65">
        <f t="shared" si="26"/>
        <v>0</v>
      </c>
      <c r="I260" s="23">
        <f t="shared" si="27"/>
        <v>0</v>
      </c>
      <c r="J260" s="23">
        <f t="shared" si="28"/>
        <v>0</v>
      </c>
      <c r="K260" s="373"/>
    </row>
    <row r="261" spans="1:11" s="18" customFormat="1" ht="12">
      <c r="A261" s="182">
        <v>47</v>
      </c>
      <c r="B261" s="157" t="s">
        <v>28</v>
      </c>
      <c r="C261" s="89"/>
      <c r="D261" s="89" t="s">
        <v>73</v>
      </c>
      <c r="E261" s="311">
        <v>10</v>
      </c>
      <c r="F261" s="148">
        <v>0</v>
      </c>
      <c r="G261" s="416">
        <v>8</v>
      </c>
      <c r="H261" s="158">
        <f t="shared" si="26"/>
        <v>0</v>
      </c>
      <c r="I261" s="159">
        <f t="shared" si="27"/>
        <v>0</v>
      </c>
      <c r="J261" s="159">
        <f t="shared" si="28"/>
        <v>0</v>
      </c>
      <c r="K261" s="373"/>
    </row>
    <row r="262" spans="1:11" s="18" customFormat="1" ht="12">
      <c r="A262" s="182">
        <v>48</v>
      </c>
      <c r="B262" s="35" t="s">
        <v>29</v>
      </c>
      <c r="C262" s="81"/>
      <c r="D262" s="81" t="s">
        <v>73</v>
      </c>
      <c r="E262" s="309">
        <v>10</v>
      </c>
      <c r="F262" s="148">
        <v>0</v>
      </c>
      <c r="G262" s="416">
        <v>8</v>
      </c>
      <c r="H262" s="65">
        <f t="shared" si="26"/>
        <v>0</v>
      </c>
      <c r="I262" s="23">
        <f t="shared" si="27"/>
        <v>0</v>
      </c>
      <c r="J262" s="23">
        <f t="shared" si="28"/>
        <v>0</v>
      </c>
      <c r="K262" s="373"/>
    </row>
    <row r="263" spans="1:11" s="18" customFormat="1" ht="12">
      <c r="A263" s="182">
        <v>49</v>
      </c>
      <c r="B263" s="166" t="s">
        <v>30</v>
      </c>
      <c r="C263" s="86"/>
      <c r="D263" s="86" t="s">
        <v>73</v>
      </c>
      <c r="E263" s="310">
        <v>10</v>
      </c>
      <c r="F263" s="148">
        <v>0</v>
      </c>
      <c r="G263" s="416">
        <v>8</v>
      </c>
      <c r="H263" s="163">
        <f t="shared" si="26"/>
        <v>0</v>
      </c>
      <c r="I263" s="164">
        <f t="shared" si="27"/>
        <v>0</v>
      </c>
      <c r="J263" s="164">
        <f t="shared" si="28"/>
        <v>0</v>
      </c>
      <c r="K263" s="373"/>
    </row>
    <row r="264" spans="1:11" s="18" customFormat="1" ht="12">
      <c r="A264" s="182">
        <v>50</v>
      </c>
      <c r="B264" s="157" t="s">
        <v>31</v>
      </c>
      <c r="C264" s="89"/>
      <c r="D264" s="89" t="s">
        <v>73</v>
      </c>
      <c r="E264" s="311">
        <v>20</v>
      </c>
      <c r="F264" s="148">
        <v>0</v>
      </c>
      <c r="G264" s="416">
        <v>8</v>
      </c>
      <c r="H264" s="65">
        <f t="shared" si="26"/>
        <v>0</v>
      </c>
      <c r="I264" s="23">
        <f t="shared" si="27"/>
        <v>0</v>
      </c>
      <c r="J264" s="23">
        <f t="shared" si="28"/>
        <v>0</v>
      </c>
      <c r="K264" s="373"/>
    </row>
    <row r="265" spans="1:11" s="18" customFormat="1" ht="12">
      <c r="A265" s="113">
        <v>51</v>
      </c>
      <c r="B265" s="384" t="s">
        <v>32</v>
      </c>
      <c r="C265" s="385"/>
      <c r="D265" s="385" t="s">
        <v>73</v>
      </c>
      <c r="E265" s="342">
        <v>15</v>
      </c>
      <c r="F265" s="148">
        <v>0</v>
      </c>
      <c r="G265" s="416">
        <v>8</v>
      </c>
      <c r="H265" s="65">
        <f t="shared" si="26"/>
        <v>0</v>
      </c>
      <c r="I265" s="23">
        <f t="shared" si="27"/>
        <v>0</v>
      </c>
      <c r="J265" s="23">
        <f t="shared" si="28"/>
        <v>0</v>
      </c>
      <c r="K265" s="373"/>
    </row>
    <row r="266" spans="1:11" s="18" customFormat="1" ht="12">
      <c r="A266" s="12">
        <v>52</v>
      </c>
      <c r="B266" s="35" t="s">
        <v>192</v>
      </c>
      <c r="C266" s="81"/>
      <c r="D266" s="81" t="s">
        <v>73</v>
      </c>
      <c r="E266" s="309">
        <v>325</v>
      </c>
      <c r="F266" s="148">
        <v>0</v>
      </c>
      <c r="G266" s="416">
        <v>8</v>
      </c>
      <c r="H266" s="65">
        <f>PRODUCT(F266,E266)</f>
        <v>0</v>
      </c>
      <c r="I266" s="23">
        <f>PRODUCT(H266,G266)</f>
        <v>0</v>
      </c>
      <c r="J266" s="23">
        <f>PRODUCT(H266,G266)+H266</f>
        <v>0</v>
      </c>
      <c r="K266" s="373"/>
    </row>
    <row r="267" spans="1:11" s="18" customFormat="1" ht="12">
      <c r="A267" s="12">
        <v>53</v>
      </c>
      <c r="B267" s="35" t="s">
        <v>193</v>
      </c>
      <c r="C267" s="81"/>
      <c r="D267" s="81" t="s">
        <v>73</v>
      </c>
      <c r="E267" s="309">
        <v>75</v>
      </c>
      <c r="F267" s="148">
        <v>0</v>
      </c>
      <c r="G267" s="416">
        <v>8</v>
      </c>
      <c r="H267" s="65">
        <f>PRODUCT(F267,E267)</f>
        <v>0</v>
      </c>
      <c r="I267" s="23">
        <f>PRODUCT(H267,G267)</f>
        <v>0</v>
      </c>
      <c r="J267" s="23">
        <f>PRODUCT(H267,G267)+H267</f>
        <v>0</v>
      </c>
      <c r="K267" s="373"/>
    </row>
    <row r="268" spans="1:11" s="18" customFormat="1" ht="12">
      <c r="A268" s="51"/>
      <c r="B268" s="115"/>
      <c r="C268" s="77"/>
      <c r="D268" s="77"/>
      <c r="E268" s="289"/>
      <c r="F268" s="425" t="s">
        <v>78</v>
      </c>
      <c r="G268" s="426"/>
      <c r="H268" s="174">
        <f>SUM(H215:H267)</f>
        <v>0</v>
      </c>
      <c r="I268" s="175">
        <f>SUM(I215:I267)</f>
        <v>0</v>
      </c>
      <c r="J268" s="175">
        <f>SUM(J215:J267)</f>
        <v>0</v>
      </c>
      <c r="K268" s="373"/>
    </row>
    <row r="269" spans="1:11" s="18" customFormat="1" ht="12">
      <c r="A269" s="51"/>
      <c r="B269" s="115"/>
      <c r="C269" s="77"/>
      <c r="D269" s="77"/>
      <c r="E269" s="289"/>
      <c r="F269" s="11"/>
      <c r="G269" s="394"/>
      <c r="H269" s="141"/>
      <c r="I269" s="142"/>
      <c r="J269" s="142"/>
      <c r="K269" s="50"/>
    </row>
    <row r="270" spans="1:11" s="18" customFormat="1" ht="12">
      <c r="A270" s="51"/>
      <c r="B270" s="191" t="s">
        <v>276</v>
      </c>
      <c r="C270" s="115"/>
      <c r="D270" s="119"/>
      <c r="E270" s="289"/>
      <c r="F270" s="177"/>
      <c r="G270" s="289"/>
      <c r="H270" s="141"/>
      <c r="I270" s="142"/>
      <c r="J270" s="142"/>
      <c r="K270" s="50"/>
    </row>
    <row r="271" spans="1:11" s="144" customFormat="1" ht="33.75">
      <c r="A271" s="145" t="s">
        <v>64</v>
      </c>
      <c r="B271" s="145" t="s">
        <v>65</v>
      </c>
      <c r="C271" s="116" t="s">
        <v>190</v>
      </c>
      <c r="D271" s="9" t="s">
        <v>66</v>
      </c>
      <c r="E271" s="308" t="s">
        <v>191</v>
      </c>
      <c r="F271" s="79" t="s">
        <v>155</v>
      </c>
      <c r="G271" s="409" t="s">
        <v>68</v>
      </c>
      <c r="H271" s="80" t="s">
        <v>69</v>
      </c>
      <c r="I271" s="79" t="s">
        <v>70</v>
      </c>
      <c r="J271" s="79" t="s">
        <v>71</v>
      </c>
      <c r="K271" s="60" t="s">
        <v>174</v>
      </c>
    </row>
    <row r="272" spans="1:11" s="18" customFormat="1" ht="12">
      <c r="A272" s="12" t="s">
        <v>72</v>
      </c>
      <c r="B272" s="33" t="s">
        <v>33</v>
      </c>
      <c r="C272" s="81"/>
      <c r="D272" s="160" t="s">
        <v>73</v>
      </c>
      <c r="E272" s="309">
        <v>800</v>
      </c>
      <c r="F272" s="148">
        <v>0</v>
      </c>
      <c r="G272" s="416">
        <v>8</v>
      </c>
      <c r="H272" s="65">
        <f>PRODUCT(F272,E272)</f>
        <v>0</v>
      </c>
      <c r="I272" s="23">
        <f>PRODUCT(H272,G272)</f>
        <v>0</v>
      </c>
      <c r="J272" s="23">
        <f>PRODUCT(H272,G272)+H272</f>
        <v>0</v>
      </c>
      <c r="K272" s="373"/>
    </row>
    <row r="273" spans="1:11" s="18" customFormat="1" ht="21.75" customHeight="1">
      <c r="A273" s="13" t="s">
        <v>74</v>
      </c>
      <c r="B273" s="192" t="s">
        <v>34</v>
      </c>
      <c r="C273" s="81"/>
      <c r="D273" s="162" t="s">
        <v>73</v>
      </c>
      <c r="E273" s="310">
        <v>100</v>
      </c>
      <c r="F273" s="148">
        <v>0</v>
      </c>
      <c r="G273" s="416">
        <v>8</v>
      </c>
      <c r="H273" s="65">
        <f aca="true" t="shared" si="29" ref="H273:H290">PRODUCT(F273,E273)</f>
        <v>0</v>
      </c>
      <c r="I273" s="23">
        <f aca="true" t="shared" si="30" ref="I273:I290">PRODUCT(H273,G273)</f>
        <v>0</v>
      </c>
      <c r="J273" s="23">
        <f aca="true" t="shared" si="31" ref="J273:J290">PRODUCT(H273,G273)+H273</f>
        <v>0</v>
      </c>
      <c r="K273" s="373"/>
    </row>
    <row r="274" spans="1:11" s="18" customFormat="1" ht="12">
      <c r="A274" s="14" t="s">
        <v>75</v>
      </c>
      <c r="B274" s="167" t="s">
        <v>35</v>
      </c>
      <c r="C274" s="81"/>
      <c r="D274" s="4" t="s">
        <v>73</v>
      </c>
      <c r="E274" s="326">
        <v>500</v>
      </c>
      <c r="F274" s="148">
        <v>0</v>
      </c>
      <c r="G274" s="416">
        <v>8</v>
      </c>
      <c r="H274" s="65">
        <f t="shared" si="29"/>
        <v>0</v>
      </c>
      <c r="I274" s="23">
        <f t="shared" si="30"/>
        <v>0</v>
      </c>
      <c r="J274" s="23">
        <f t="shared" si="31"/>
        <v>0</v>
      </c>
      <c r="K274" s="373"/>
    </row>
    <row r="275" spans="1:11" s="18" customFormat="1" ht="23.25" customHeight="1">
      <c r="A275" s="14" t="s">
        <v>76</v>
      </c>
      <c r="B275" s="193" t="s">
        <v>36</v>
      </c>
      <c r="C275" s="81"/>
      <c r="D275" s="4" t="s">
        <v>73</v>
      </c>
      <c r="E275" s="326">
        <v>800</v>
      </c>
      <c r="F275" s="148">
        <v>0</v>
      </c>
      <c r="G275" s="416">
        <v>8</v>
      </c>
      <c r="H275" s="65">
        <f t="shared" si="29"/>
        <v>0</v>
      </c>
      <c r="I275" s="23">
        <f t="shared" si="30"/>
        <v>0</v>
      </c>
      <c r="J275" s="23">
        <f t="shared" si="31"/>
        <v>0</v>
      </c>
      <c r="K275" s="373"/>
    </row>
    <row r="276" spans="1:11" s="18" customFormat="1" ht="12">
      <c r="A276" s="14" t="s">
        <v>79</v>
      </c>
      <c r="B276" s="166" t="s">
        <v>37</v>
      </c>
      <c r="C276" s="86"/>
      <c r="D276" s="162" t="s">
        <v>73</v>
      </c>
      <c r="E276" s="310">
        <v>1000</v>
      </c>
      <c r="F276" s="148">
        <v>0</v>
      </c>
      <c r="G276" s="416">
        <v>8</v>
      </c>
      <c r="H276" s="65">
        <f t="shared" si="29"/>
        <v>0</v>
      </c>
      <c r="I276" s="23">
        <f t="shared" si="30"/>
        <v>0</v>
      </c>
      <c r="J276" s="23">
        <f t="shared" si="31"/>
        <v>0</v>
      </c>
      <c r="K276" s="373"/>
    </row>
    <row r="277" spans="1:11" s="18" customFormat="1" ht="12">
      <c r="A277" s="14" t="s">
        <v>80</v>
      </c>
      <c r="B277" s="16" t="s">
        <v>38</v>
      </c>
      <c r="C277" s="154"/>
      <c r="D277" s="4" t="s">
        <v>73</v>
      </c>
      <c r="E277" s="326">
        <v>2000</v>
      </c>
      <c r="F277" s="148">
        <v>0</v>
      </c>
      <c r="G277" s="416">
        <v>8</v>
      </c>
      <c r="H277" s="65">
        <f t="shared" si="29"/>
        <v>0</v>
      </c>
      <c r="I277" s="23">
        <f t="shared" si="30"/>
        <v>0</v>
      </c>
      <c r="J277" s="23">
        <f t="shared" si="31"/>
        <v>0</v>
      </c>
      <c r="K277" s="373"/>
    </row>
    <row r="278" spans="1:11" s="18" customFormat="1" ht="12">
      <c r="A278" s="14" t="s">
        <v>90</v>
      </c>
      <c r="B278" s="157" t="s">
        <v>39</v>
      </c>
      <c r="C278" s="89"/>
      <c r="D278" s="173" t="s">
        <v>73</v>
      </c>
      <c r="E278" s="311">
        <v>500</v>
      </c>
      <c r="F278" s="148">
        <v>0</v>
      </c>
      <c r="G278" s="416">
        <v>8</v>
      </c>
      <c r="H278" s="65">
        <f t="shared" si="29"/>
        <v>0</v>
      </c>
      <c r="I278" s="23">
        <f t="shared" si="30"/>
        <v>0</v>
      </c>
      <c r="J278" s="23">
        <f t="shared" si="31"/>
        <v>0</v>
      </c>
      <c r="K278" s="373"/>
    </row>
    <row r="279" spans="1:11" s="18" customFormat="1" ht="12">
      <c r="A279" s="14" t="s">
        <v>91</v>
      </c>
      <c r="B279" s="16" t="s">
        <v>40</v>
      </c>
      <c r="C279" s="154"/>
      <c r="D279" s="4" t="s">
        <v>104</v>
      </c>
      <c r="E279" s="326">
        <v>1300</v>
      </c>
      <c r="F279" s="148">
        <v>0</v>
      </c>
      <c r="G279" s="416">
        <v>8</v>
      </c>
      <c r="H279" s="65">
        <f t="shared" si="29"/>
        <v>0</v>
      </c>
      <c r="I279" s="23">
        <f t="shared" si="30"/>
        <v>0</v>
      </c>
      <c r="J279" s="23">
        <f t="shared" si="31"/>
        <v>0</v>
      </c>
      <c r="K279" s="373"/>
    </row>
    <row r="280" spans="1:11" s="18" customFormat="1" ht="12">
      <c r="A280" s="14" t="s">
        <v>92</v>
      </c>
      <c r="B280" s="14" t="s">
        <v>41</v>
      </c>
      <c r="C280" s="154"/>
      <c r="D280" s="4" t="s">
        <v>73</v>
      </c>
      <c r="E280" s="326">
        <v>50</v>
      </c>
      <c r="F280" s="148">
        <v>0</v>
      </c>
      <c r="G280" s="416">
        <v>8</v>
      </c>
      <c r="H280" s="65">
        <f t="shared" si="29"/>
        <v>0</v>
      </c>
      <c r="I280" s="23">
        <f t="shared" si="30"/>
        <v>0</v>
      </c>
      <c r="J280" s="23">
        <f t="shared" si="31"/>
        <v>0</v>
      </c>
      <c r="K280" s="373"/>
    </row>
    <row r="281" spans="1:11" s="18" customFormat="1" ht="12">
      <c r="A281" s="14" t="s">
        <v>93</v>
      </c>
      <c r="B281" s="14" t="s">
        <v>42</v>
      </c>
      <c r="C281" s="4"/>
      <c r="D281" s="4" t="s">
        <v>73</v>
      </c>
      <c r="E281" s="326">
        <v>50</v>
      </c>
      <c r="F281" s="148">
        <v>0</v>
      </c>
      <c r="G281" s="416">
        <v>8</v>
      </c>
      <c r="H281" s="65">
        <f t="shared" si="29"/>
        <v>0</v>
      </c>
      <c r="I281" s="23">
        <f t="shared" si="30"/>
        <v>0</v>
      </c>
      <c r="J281" s="23">
        <f t="shared" si="31"/>
        <v>0</v>
      </c>
      <c r="K281" s="373"/>
    </row>
    <row r="282" spans="1:11" s="18" customFormat="1" ht="22.5">
      <c r="A282" s="14" t="s">
        <v>94</v>
      </c>
      <c r="B282" s="16" t="s">
        <v>200</v>
      </c>
      <c r="C282" s="154"/>
      <c r="D282" s="4" t="s">
        <v>73</v>
      </c>
      <c r="E282" s="326">
        <v>100</v>
      </c>
      <c r="F282" s="148">
        <v>0</v>
      </c>
      <c r="G282" s="416">
        <v>8</v>
      </c>
      <c r="H282" s="65">
        <f t="shared" si="29"/>
        <v>0</v>
      </c>
      <c r="I282" s="23">
        <f t="shared" si="30"/>
        <v>0</v>
      </c>
      <c r="J282" s="23">
        <f t="shared" si="31"/>
        <v>0</v>
      </c>
      <c r="K282" s="373"/>
    </row>
    <row r="283" spans="1:11" s="18" customFormat="1" ht="12">
      <c r="A283" s="14" t="s">
        <v>95</v>
      </c>
      <c r="B283" s="16" t="s">
        <v>43</v>
      </c>
      <c r="C283" s="154"/>
      <c r="D283" s="4" t="s">
        <v>73</v>
      </c>
      <c r="E283" s="326">
        <v>100</v>
      </c>
      <c r="F283" s="148">
        <v>0</v>
      </c>
      <c r="G283" s="416">
        <v>8</v>
      </c>
      <c r="H283" s="65">
        <f t="shared" si="29"/>
        <v>0</v>
      </c>
      <c r="I283" s="23">
        <f t="shared" si="30"/>
        <v>0</v>
      </c>
      <c r="J283" s="23">
        <f t="shared" si="31"/>
        <v>0</v>
      </c>
      <c r="K283" s="373"/>
    </row>
    <row r="284" spans="1:11" s="18" customFormat="1" ht="12">
      <c r="A284" s="14" t="s">
        <v>96</v>
      </c>
      <c r="B284" s="16" t="s">
        <v>44</v>
      </c>
      <c r="C284" s="154"/>
      <c r="D284" s="4" t="s">
        <v>73</v>
      </c>
      <c r="E284" s="326">
        <v>800</v>
      </c>
      <c r="F284" s="148">
        <v>0</v>
      </c>
      <c r="G284" s="416">
        <v>8</v>
      </c>
      <c r="H284" s="65">
        <f t="shared" si="29"/>
        <v>0</v>
      </c>
      <c r="I284" s="23">
        <f t="shared" si="30"/>
        <v>0</v>
      </c>
      <c r="J284" s="23">
        <f t="shared" si="31"/>
        <v>0</v>
      </c>
      <c r="K284" s="373"/>
    </row>
    <row r="285" spans="1:11" s="18" customFormat="1" ht="12">
      <c r="A285" s="14" t="s">
        <v>97</v>
      </c>
      <c r="B285" s="16" t="s">
        <v>45</v>
      </c>
      <c r="C285" s="154"/>
      <c r="D285" s="4" t="s">
        <v>73</v>
      </c>
      <c r="E285" s="326">
        <v>1500</v>
      </c>
      <c r="F285" s="148">
        <v>0</v>
      </c>
      <c r="G285" s="416">
        <v>8</v>
      </c>
      <c r="H285" s="65">
        <f t="shared" si="29"/>
        <v>0</v>
      </c>
      <c r="I285" s="23">
        <f t="shared" si="30"/>
        <v>0</v>
      </c>
      <c r="J285" s="23">
        <f t="shared" si="31"/>
        <v>0</v>
      </c>
      <c r="K285" s="373"/>
    </row>
    <row r="286" spans="1:11" s="18" customFormat="1" ht="12">
      <c r="A286" s="14" t="s">
        <v>98</v>
      </c>
      <c r="B286" s="16" t="s">
        <v>46</v>
      </c>
      <c r="C286" s="154"/>
      <c r="D286" s="4" t="s">
        <v>104</v>
      </c>
      <c r="E286" s="326">
        <v>100</v>
      </c>
      <c r="F286" s="148">
        <v>0</v>
      </c>
      <c r="G286" s="416">
        <v>8</v>
      </c>
      <c r="H286" s="65">
        <f t="shared" si="29"/>
        <v>0</v>
      </c>
      <c r="I286" s="23">
        <f t="shared" si="30"/>
        <v>0</v>
      </c>
      <c r="J286" s="23">
        <f t="shared" si="31"/>
        <v>0</v>
      </c>
      <c r="K286" s="373"/>
    </row>
    <row r="287" spans="1:11" s="18" customFormat="1" ht="12">
      <c r="A287" s="14" t="s">
        <v>99</v>
      </c>
      <c r="B287" s="16" t="s">
        <v>47</v>
      </c>
      <c r="C287" s="154"/>
      <c r="D287" s="4" t="s">
        <v>73</v>
      </c>
      <c r="E287" s="326">
        <v>1200</v>
      </c>
      <c r="F287" s="148">
        <v>0</v>
      </c>
      <c r="G287" s="416">
        <v>8</v>
      </c>
      <c r="H287" s="65">
        <f t="shared" si="29"/>
        <v>0</v>
      </c>
      <c r="I287" s="23">
        <f t="shared" si="30"/>
        <v>0</v>
      </c>
      <c r="J287" s="23">
        <f t="shared" si="31"/>
        <v>0</v>
      </c>
      <c r="K287" s="373"/>
    </row>
    <row r="288" spans="1:11" s="18" customFormat="1" ht="12">
      <c r="A288" s="194" t="s">
        <v>100</v>
      </c>
      <c r="B288" s="157" t="s">
        <v>48</v>
      </c>
      <c r="C288" s="89"/>
      <c r="D288" s="173" t="s">
        <v>73</v>
      </c>
      <c r="E288" s="311">
        <v>6000</v>
      </c>
      <c r="F288" s="148">
        <v>0</v>
      </c>
      <c r="G288" s="416">
        <v>8</v>
      </c>
      <c r="H288" s="65">
        <f t="shared" si="29"/>
        <v>0</v>
      </c>
      <c r="I288" s="23">
        <f t="shared" si="30"/>
        <v>0</v>
      </c>
      <c r="J288" s="23">
        <f t="shared" si="31"/>
        <v>0</v>
      </c>
      <c r="K288" s="373"/>
    </row>
    <row r="289" spans="1:11" s="18" customFormat="1" ht="12">
      <c r="A289" s="244" t="s">
        <v>101</v>
      </c>
      <c r="B289" s="91" t="s">
        <v>49</v>
      </c>
      <c r="C289" s="340"/>
      <c r="D289" s="341" t="s">
        <v>73</v>
      </c>
      <c r="E289" s="342">
        <v>30</v>
      </c>
      <c r="F289" s="148">
        <v>0</v>
      </c>
      <c r="G289" s="416">
        <v>8</v>
      </c>
      <c r="H289" s="65">
        <f t="shared" si="29"/>
        <v>0</v>
      </c>
      <c r="I289" s="23">
        <f t="shared" si="30"/>
        <v>0</v>
      </c>
      <c r="J289" s="23">
        <f t="shared" si="31"/>
        <v>0</v>
      </c>
      <c r="K289" s="373"/>
    </row>
    <row r="290" spans="1:11" s="18" customFormat="1" ht="12">
      <c r="A290" s="12" t="s">
        <v>103</v>
      </c>
      <c r="B290" s="33" t="s">
        <v>258</v>
      </c>
      <c r="C290" s="94"/>
      <c r="D290" s="195" t="s">
        <v>73</v>
      </c>
      <c r="E290" s="309">
        <v>10000</v>
      </c>
      <c r="F290" s="148">
        <v>0</v>
      </c>
      <c r="G290" s="416">
        <v>8</v>
      </c>
      <c r="H290" s="65">
        <f t="shared" si="29"/>
        <v>0</v>
      </c>
      <c r="I290" s="23">
        <f t="shared" si="30"/>
        <v>0</v>
      </c>
      <c r="J290" s="23">
        <f t="shared" si="31"/>
        <v>0</v>
      </c>
      <c r="K290" s="373"/>
    </row>
    <row r="291" spans="1:11" s="18" customFormat="1" ht="12">
      <c r="A291" s="51"/>
      <c r="B291" s="127"/>
      <c r="C291" s="132"/>
      <c r="D291" s="129"/>
      <c r="E291" s="289"/>
      <c r="F291" s="425" t="s">
        <v>78</v>
      </c>
      <c r="G291" s="426"/>
      <c r="H291" s="174">
        <f>SUM(H272:H290)</f>
        <v>0</v>
      </c>
      <c r="I291" s="175">
        <f>SUM(I272:I290)</f>
        <v>0</v>
      </c>
      <c r="J291" s="175">
        <f>SUM(J272:J290)</f>
        <v>0</v>
      </c>
      <c r="K291" s="373"/>
    </row>
    <row r="292" spans="1:11" s="18" customFormat="1" ht="12">
      <c r="A292" s="51"/>
      <c r="B292" s="127"/>
      <c r="C292" s="132"/>
      <c r="D292" s="129"/>
      <c r="E292" s="289"/>
      <c r="F292" s="11"/>
      <c r="G292" s="394"/>
      <c r="H292" s="141"/>
      <c r="I292" s="142"/>
      <c r="J292" s="142"/>
      <c r="K292" s="50"/>
    </row>
    <row r="294" spans="1:11" s="1" customFormat="1" ht="12">
      <c r="A294" s="3"/>
      <c r="B294" s="196" t="s">
        <v>277</v>
      </c>
      <c r="C294" s="70"/>
      <c r="D294" s="70"/>
      <c r="E294" s="201"/>
      <c r="F294" s="24"/>
      <c r="G294" s="390"/>
      <c r="H294" s="41"/>
      <c r="I294" s="45"/>
      <c r="J294" s="41"/>
      <c r="K294" s="48"/>
    </row>
    <row r="295" spans="1:11" s="8" customFormat="1" ht="33.75">
      <c r="A295" s="9" t="s">
        <v>64</v>
      </c>
      <c r="B295" s="27" t="s">
        <v>65</v>
      </c>
      <c r="C295" s="116" t="s">
        <v>190</v>
      </c>
      <c r="D295" s="9" t="s">
        <v>66</v>
      </c>
      <c r="E295" s="308" t="s">
        <v>191</v>
      </c>
      <c r="F295" s="79" t="s">
        <v>155</v>
      </c>
      <c r="G295" s="391" t="s">
        <v>68</v>
      </c>
      <c r="H295" s="42" t="s">
        <v>69</v>
      </c>
      <c r="I295" s="46" t="s">
        <v>70</v>
      </c>
      <c r="J295" s="46" t="s">
        <v>71</v>
      </c>
      <c r="K295" s="60" t="s">
        <v>174</v>
      </c>
    </row>
    <row r="296" spans="1:11" s="1" customFormat="1" ht="56.25">
      <c r="A296" s="2" t="s">
        <v>72</v>
      </c>
      <c r="B296" s="36" t="s">
        <v>50</v>
      </c>
      <c r="C296" s="81"/>
      <c r="D296" s="253" t="s">
        <v>172</v>
      </c>
      <c r="E296" s="254">
        <v>10</v>
      </c>
      <c r="F296" s="148">
        <v>0</v>
      </c>
      <c r="G296" s="416">
        <v>8</v>
      </c>
      <c r="H296" s="197">
        <f>F296*E296</f>
        <v>0</v>
      </c>
      <c r="I296" s="198">
        <f>H296*0.08</f>
        <v>0</v>
      </c>
      <c r="J296" s="198">
        <f>H296*1.08</f>
        <v>0</v>
      </c>
      <c r="K296" s="52"/>
    </row>
    <row r="297" spans="1:11" s="1" customFormat="1" ht="56.25">
      <c r="A297" s="67" t="s">
        <v>74</v>
      </c>
      <c r="B297" s="199" t="s">
        <v>51</v>
      </c>
      <c r="C297" s="81"/>
      <c r="D297" s="253" t="s">
        <v>172</v>
      </c>
      <c r="E297" s="255">
        <v>5</v>
      </c>
      <c r="F297" s="148">
        <v>0</v>
      </c>
      <c r="G297" s="416">
        <v>8</v>
      </c>
      <c r="H297" s="197">
        <f>F297*E297</f>
        <v>0</v>
      </c>
      <c r="I297" s="198">
        <f>H297*0.08</f>
        <v>0</v>
      </c>
      <c r="J297" s="198">
        <f>H297*1.08</f>
        <v>0</v>
      </c>
      <c r="K297" s="52"/>
    </row>
    <row r="298" spans="1:11" s="1" customFormat="1" ht="45">
      <c r="A298" s="61" t="s">
        <v>75</v>
      </c>
      <c r="B298" s="73" t="s">
        <v>52</v>
      </c>
      <c r="C298" s="81"/>
      <c r="D298" s="253" t="s">
        <v>172</v>
      </c>
      <c r="E298" s="256">
        <v>10</v>
      </c>
      <c r="F298" s="148">
        <v>0</v>
      </c>
      <c r="G298" s="416">
        <v>8</v>
      </c>
      <c r="H298" s="371">
        <f>F298*E298</f>
        <v>0</v>
      </c>
      <c r="I298" s="372">
        <f>H298*0.08</f>
        <v>0</v>
      </c>
      <c r="J298" s="372">
        <f>H298*1.08</f>
        <v>0</v>
      </c>
      <c r="K298" s="52"/>
    </row>
    <row r="299" spans="1:11" s="1" customFormat="1" ht="12">
      <c r="A299" s="3"/>
      <c r="B299" s="57" t="s">
        <v>53</v>
      </c>
      <c r="C299" s="70"/>
      <c r="D299" s="3"/>
      <c r="E299" s="201"/>
      <c r="F299" s="64" t="s">
        <v>78</v>
      </c>
      <c r="G299" s="413"/>
      <c r="H299" s="202">
        <f>SUM(H296:H298)</f>
        <v>0</v>
      </c>
      <c r="I299" s="203">
        <f>SUM(I296:I298)</f>
        <v>0</v>
      </c>
      <c r="J299" s="203">
        <f>SUM(J296:J298)</f>
        <v>0</v>
      </c>
      <c r="K299" s="52"/>
    </row>
    <row r="300" spans="1:11" s="1" customFormat="1" ht="12.75">
      <c r="A300" s="3"/>
      <c r="C300" s="70"/>
      <c r="D300" s="70"/>
      <c r="E300" s="283"/>
      <c r="F300" s="24"/>
      <c r="G300" s="394"/>
      <c r="H300" s="11"/>
      <c r="I300" s="204"/>
      <c r="J300" s="205"/>
      <c r="K300" s="48"/>
    </row>
    <row r="301" spans="1:11" s="1" customFormat="1" ht="12">
      <c r="A301" s="3"/>
      <c r="B301" s="57"/>
      <c r="C301" s="70"/>
      <c r="D301" s="70"/>
      <c r="E301" s="283"/>
      <c r="F301" s="24"/>
      <c r="G301" s="394"/>
      <c r="H301" s="11"/>
      <c r="I301" s="45"/>
      <c r="J301" s="41"/>
      <c r="K301" s="48"/>
    </row>
    <row r="303" spans="1:11" s="1" customFormat="1" ht="12">
      <c r="A303" s="3"/>
      <c r="B303" s="56" t="s">
        <v>328</v>
      </c>
      <c r="C303" s="57"/>
      <c r="D303" s="57"/>
      <c r="E303" s="291"/>
      <c r="F303" s="24"/>
      <c r="G303" s="390"/>
      <c r="H303" s="41"/>
      <c r="I303" s="45"/>
      <c r="J303" s="41"/>
      <c r="K303" s="48"/>
    </row>
    <row r="304" spans="1:11" s="8" customFormat="1" ht="33.75">
      <c r="A304" s="9" t="s">
        <v>64</v>
      </c>
      <c r="B304" s="9" t="s">
        <v>65</v>
      </c>
      <c r="C304" s="116" t="s">
        <v>190</v>
      </c>
      <c r="D304" s="9" t="s">
        <v>66</v>
      </c>
      <c r="E304" s="308" t="s">
        <v>191</v>
      </c>
      <c r="F304" s="79" t="s">
        <v>155</v>
      </c>
      <c r="G304" s="391" t="s">
        <v>68</v>
      </c>
      <c r="H304" s="42" t="s">
        <v>69</v>
      </c>
      <c r="I304" s="46" t="s">
        <v>70</v>
      </c>
      <c r="J304" s="46" t="s">
        <v>71</v>
      </c>
      <c r="K304" s="60" t="s">
        <v>174</v>
      </c>
    </row>
    <row r="305" spans="1:11" s="1" customFormat="1" ht="48.75" customHeight="1">
      <c r="A305" s="61" t="s">
        <v>72</v>
      </c>
      <c r="B305" s="28" t="s">
        <v>86</v>
      </c>
      <c r="C305" s="28"/>
      <c r="D305" s="61" t="s">
        <v>73</v>
      </c>
      <c r="E305" s="200">
        <v>500</v>
      </c>
      <c r="F305" s="148">
        <v>0</v>
      </c>
      <c r="G305" s="416">
        <v>8</v>
      </c>
      <c r="H305" s="43">
        <f>F305*E305</f>
        <v>0</v>
      </c>
      <c r="I305" s="97">
        <f>H305*0.08</f>
        <v>0</v>
      </c>
      <c r="J305" s="97">
        <f>H305*1.08</f>
        <v>0</v>
      </c>
      <c r="K305" s="52" t="s">
        <v>210</v>
      </c>
    </row>
    <row r="306" spans="1:11" s="1" customFormat="1" ht="46.5" customHeight="1">
      <c r="A306" s="61" t="s">
        <v>74</v>
      </c>
      <c r="B306" s="28" t="s">
        <v>87</v>
      </c>
      <c r="C306" s="28"/>
      <c r="D306" s="61" t="s">
        <v>73</v>
      </c>
      <c r="E306" s="200">
        <v>500</v>
      </c>
      <c r="F306" s="148">
        <v>0</v>
      </c>
      <c r="G306" s="416">
        <v>8</v>
      </c>
      <c r="H306" s="43">
        <f>F306*E306</f>
        <v>0</v>
      </c>
      <c r="I306" s="97">
        <f>H306*0.08</f>
        <v>0</v>
      </c>
      <c r="J306" s="97">
        <f>H306*1.08</f>
        <v>0</v>
      </c>
      <c r="K306" s="52" t="s">
        <v>210</v>
      </c>
    </row>
    <row r="307" spans="1:11" s="1" customFormat="1" ht="12">
      <c r="A307" s="61" t="s">
        <v>75</v>
      </c>
      <c r="B307" s="28" t="s">
        <v>54</v>
      </c>
      <c r="C307" s="61"/>
      <c r="D307" s="61" t="s">
        <v>73</v>
      </c>
      <c r="E307" s="200">
        <v>500</v>
      </c>
      <c r="F307" s="148">
        <v>0</v>
      </c>
      <c r="G307" s="416">
        <v>8</v>
      </c>
      <c r="H307" s="367">
        <f>F307*E307</f>
        <v>0</v>
      </c>
      <c r="I307" s="368">
        <f>H307*0.08</f>
        <v>0</v>
      </c>
      <c r="J307" s="368">
        <f>H307*1.08</f>
        <v>0</v>
      </c>
      <c r="K307" s="369" t="s">
        <v>210</v>
      </c>
    </row>
    <row r="308" spans="1:11" s="1" customFormat="1" ht="12">
      <c r="A308" s="3"/>
      <c r="B308" s="70"/>
      <c r="C308" s="3"/>
      <c r="D308" s="3"/>
      <c r="E308" s="201"/>
      <c r="F308" s="64" t="s">
        <v>78</v>
      </c>
      <c r="G308" s="413"/>
      <c r="H308" s="122">
        <f>SUM(H305:H307)</f>
        <v>0</v>
      </c>
      <c r="I308" s="209">
        <f>SUM(I305:I307)</f>
        <v>0</v>
      </c>
      <c r="J308" s="209">
        <f>SUM(J305:J307)</f>
        <v>0</v>
      </c>
      <c r="K308" s="52"/>
    </row>
    <row r="310" spans="1:10" ht="27.75" customHeight="1">
      <c r="A310" s="3"/>
      <c r="B310" s="258" t="s">
        <v>329</v>
      </c>
      <c r="C310" s="259"/>
      <c r="D310" s="258"/>
      <c r="E310" s="290"/>
      <c r="F310" s="258"/>
      <c r="G310" s="290"/>
      <c r="H310" s="24"/>
      <c r="I310" s="45"/>
      <c r="J310" s="41"/>
    </row>
    <row r="311" spans="1:11" ht="37.5" customHeight="1">
      <c r="A311" s="9" t="s">
        <v>64</v>
      </c>
      <c r="B311" s="9" t="s">
        <v>65</v>
      </c>
      <c r="C311" s="116" t="s">
        <v>190</v>
      </c>
      <c r="D311" s="9" t="s">
        <v>66</v>
      </c>
      <c r="E311" s="308" t="s">
        <v>191</v>
      </c>
      <c r="F311" s="79" t="s">
        <v>155</v>
      </c>
      <c r="G311" s="391" t="s">
        <v>68</v>
      </c>
      <c r="H311" s="42" t="s">
        <v>69</v>
      </c>
      <c r="I311" s="46" t="s">
        <v>70</v>
      </c>
      <c r="J311" s="46" t="s">
        <v>71</v>
      </c>
      <c r="K311" s="60" t="s">
        <v>174</v>
      </c>
    </row>
    <row r="312" spans="1:11" ht="12.75">
      <c r="A312" s="61">
        <v>1</v>
      </c>
      <c r="B312" s="28" t="s">
        <v>88</v>
      </c>
      <c r="C312" s="96"/>
      <c r="D312" s="96" t="s">
        <v>104</v>
      </c>
      <c r="E312" s="210">
        <v>800</v>
      </c>
      <c r="F312" s="148">
        <v>0</v>
      </c>
      <c r="G312" s="416">
        <v>8</v>
      </c>
      <c r="H312" s="207">
        <f aca="true" t="shared" si="32" ref="H312:H328">F312*E312</f>
        <v>0</v>
      </c>
      <c r="I312" s="208">
        <f aca="true" t="shared" si="33" ref="I312:I328">H312*G312</f>
        <v>0</v>
      </c>
      <c r="J312" s="208">
        <f aca="true" t="shared" si="34" ref="J312:J328">H312*1.08</f>
        <v>0</v>
      </c>
      <c r="K312" s="99"/>
    </row>
    <row r="313" spans="1:11" ht="22.5">
      <c r="A313" s="61">
        <v>2</v>
      </c>
      <c r="B313" s="211" t="s">
        <v>55</v>
      </c>
      <c r="C313" s="212"/>
      <c r="D313" s="212" t="s">
        <v>73</v>
      </c>
      <c r="E313" s="213">
        <v>50</v>
      </c>
      <c r="F313" s="148">
        <v>0</v>
      </c>
      <c r="G313" s="416">
        <v>8</v>
      </c>
      <c r="H313" s="207">
        <f t="shared" si="32"/>
        <v>0</v>
      </c>
      <c r="I313" s="208">
        <f t="shared" si="33"/>
        <v>0</v>
      </c>
      <c r="J313" s="208">
        <f t="shared" si="34"/>
        <v>0</v>
      </c>
      <c r="K313" s="99"/>
    </row>
    <row r="314" spans="1:11" ht="12.75">
      <c r="A314" s="61">
        <v>3</v>
      </c>
      <c r="B314" s="215" t="s">
        <v>114</v>
      </c>
      <c r="C314" s="216"/>
      <c r="D314" s="216" t="s">
        <v>104</v>
      </c>
      <c r="E314" s="217">
        <v>30</v>
      </c>
      <c r="F314" s="148">
        <v>0</v>
      </c>
      <c r="G314" s="416">
        <v>8</v>
      </c>
      <c r="H314" s="207">
        <f t="shared" si="32"/>
        <v>0</v>
      </c>
      <c r="I314" s="208">
        <f t="shared" si="33"/>
        <v>0</v>
      </c>
      <c r="J314" s="208">
        <f t="shared" si="34"/>
        <v>0</v>
      </c>
      <c r="K314" s="99"/>
    </row>
    <row r="315" spans="1:11" ht="12.75">
      <c r="A315" s="61">
        <v>4</v>
      </c>
      <c r="B315" s="215" t="s">
        <v>115</v>
      </c>
      <c r="C315" s="216"/>
      <c r="D315" s="216" t="s">
        <v>73</v>
      </c>
      <c r="E315" s="218">
        <v>100</v>
      </c>
      <c r="F315" s="148">
        <v>0</v>
      </c>
      <c r="G315" s="416">
        <v>8</v>
      </c>
      <c r="H315" s="207">
        <f t="shared" si="32"/>
        <v>0</v>
      </c>
      <c r="I315" s="208">
        <f t="shared" si="33"/>
        <v>0</v>
      </c>
      <c r="J315" s="208">
        <f t="shared" si="34"/>
        <v>0</v>
      </c>
      <c r="K315" s="99"/>
    </row>
    <row r="316" spans="1:11" ht="12.75">
      <c r="A316" s="61">
        <v>5</v>
      </c>
      <c r="B316" s="219" t="s">
        <v>116</v>
      </c>
      <c r="C316" s="220"/>
      <c r="D316" s="220" t="s">
        <v>73</v>
      </c>
      <c r="E316" s="213">
        <v>70</v>
      </c>
      <c r="F316" s="148">
        <v>0</v>
      </c>
      <c r="G316" s="416">
        <v>8</v>
      </c>
      <c r="H316" s="207">
        <f t="shared" si="32"/>
        <v>0</v>
      </c>
      <c r="I316" s="208">
        <f t="shared" si="33"/>
        <v>0</v>
      </c>
      <c r="J316" s="208">
        <f t="shared" si="34"/>
        <v>0</v>
      </c>
      <c r="K316" s="99"/>
    </row>
    <row r="317" spans="1:11" ht="12.75">
      <c r="A317" s="214">
        <v>6</v>
      </c>
      <c r="B317" s="215" t="s">
        <v>56</v>
      </c>
      <c r="C317" s="216"/>
      <c r="D317" s="221" t="s">
        <v>73</v>
      </c>
      <c r="E317" s="218">
        <v>300</v>
      </c>
      <c r="F317" s="148">
        <v>0</v>
      </c>
      <c r="G317" s="416">
        <v>8</v>
      </c>
      <c r="H317" s="207">
        <f t="shared" si="32"/>
        <v>0</v>
      </c>
      <c r="I317" s="208">
        <f t="shared" si="33"/>
        <v>0</v>
      </c>
      <c r="J317" s="208">
        <f t="shared" si="34"/>
        <v>0</v>
      </c>
      <c r="K317" s="99"/>
    </row>
    <row r="318" spans="1:11" ht="22.5">
      <c r="A318" s="214">
        <v>7</v>
      </c>
      <c r="B318" s="215" t="s">
        <v>117</v>
      </c>
      <c r="C318" s="216"/>
      <c r="D318" s="221" t="s">
        <v>73</v>
      </c>
      <c r="E318" s="218">
        <v>100</v>
      </c>
      <c r="F318" s="148">
        <v>0</v>
      </c>
      <c r="G318" s="416">
        <v>8</v>
      </c>
      <c r="H318" s="207">
        <f t="shared" si="32"/>
        <v>0</v>
      </c>
      <c r="I318" s="208">
        <f t="shared" si="33"/>
        <v>0</v>
      </c>
      <c r="J318" s="208">
        <f t="shared" si="34"/>
        <v>0</v>
      </c>
      <c r="K318" s="99"/>
    </row>
    <row r="319" spans="1:11" ht="12.75">
      <c r="A319" s="214">
        <v>8</v>
      </c>
      <c r="B319" s="57" t="s">
        <v>315</v>
      </c>
      <c r="C319" s="216"/>
      <c r="D319" s="221" t="s">
        <v>73</v>
      </c>
      <c r="E319" s="218">
        <v>10</v>
      </c>
      <c r="F319" s="148">
        <v>0</v>
      </c>
      <c r="G319" s="416">
        <v>8</v>
      </c>
      <c r="H319" s="207">
        <f>F319*E319</f>
        <v>0</v>
      </c>
      <c r="I319" s="208">
        <f>H319*G319</f>
        <v>0</v>
      </c>
      <c r="J319" s="208">
        <f>H319*1.08</f>
        <v>0</v>
      </c>
      <c r="K319" s="99"/>
    </row>
    <row r="320" spans="1:11" ht="12.75">
      <c r="A320" s="214">
        <v>9</v>
      </c>
      <c r="B320" s="222" t="s">
        <v>57</v>
      </c>
      <c r="C320" s="216"/>
      <c r="D320" s="221" t="s">
        <v>73</v>
      </c>
      <c r="E320" s="217">
        <v>10</v>
      </c>
      <c r="F320" s="148">
        <v>0</v>
      </c>
      <c r="G320" s="416">
        <v>8</v>
      </c>
      <c r="H320" s="207">
        <f t="shared" si="32"/>
        <v>0</v>
      </c>
      <c r="I320" s="208">
        <f t="shared" si="33"/>
        <v>0</v>
      </c>
      <c r="J320" s="208">
        <f t="shared" si="34"/>
        <v>0</v>
      </c>
      <c r="K320" s="99"/>
    </row>
    <row r="321" spans="1:11" ht="22.5">
      <c r="A321" s="214">
        <v>10</v>
      </c>
      <c r="B321" s="215" t="s">
        <v>133</v>
      </c>
      <c r="C321" s="216"/>
      <c r="D321" s="221" t="s">
        <v>73</v>
      </c>
      <c r="E321" s="218">
        <v>15</v>
      </c>
      <c r="F321" s="148">
        <v>0</v>
      </c>
      <c r="G321" s="416">
        <v>8</v>
      </c>
      <c r="H321" s="207">
        <f t="shared" si="32"/>
        <v>0</v>
      </c>
      <c r="I321" s="208">
        <f t="shared" si="33"/>
        <v>0</v>
      </c>
      <c r="J321" s="208">
        <f t="shared" si="34"/>
        <v>0</v>
      </c>
      <c r="K321" s="99"/>
    </row>
    <row r="322" spans="1:11" ht="12.75">
      <c r="A322" s="214">
        <v>11</v>
      </c>
      <c r="B322" s="215" t="s">
        <v>58</v>
      </c>
      <c r="C322" s="216"/>
      <c r="D322" s="221" t="s">
        <v>73</v>
      </c>
      <c r="E322" s="218">
        <v>60</v>
      </c>
      <c r="F322" s="148">
        <v>0</v>
      </c>
      <c r="G322" s="416">
        <v>8</v>
      </c>
      <c r="H322" s="207">
        <f t="shared" si="32"/>
        <v>0</v>
      </c>
      <c r="I322" s="208">
        <f t="shared" si="33"/>
        <v>0</v>
      </c>
      <c r="J322" s="208">
        <f t="shared" si="34"/>
        <v>0</v>
      </c>
      <c r="K322" s="99"/>
    </row>
    <row r="323" spans="1:11" ht="12.75">
      <c r="A323" s="214">
        <v>12</v>
      </c>
      <c r="B323" s="215" t="s">
        <v>59</v>
      </c>
      <c r="C323" s="216"/>
      <c r="D323" s="221" t="s">
        <v>73</v>
      </c>
      <c r="E323" s="218">
        <v>30</v>
      </c>
      <c r="F323" s="148">
        <v>0</v>
      </c>
      <c r="G323" s="416">
        <v>8</v>
      </c>
      <c r="H323" s="207">
        <f t="shared" si="32"/>
        <v>0</v>
      </c>
      <c r="I323" s="208">
        <f t="shared" si="33"/>
        <v>0</v>
      </c>
      <c r="J323" s="208">
        <f t="shared" si="34"/>
        <v>0</v>
      </c>
      <c r="K323" s="99"/>
    </row>
    <row r="324" spans="1:11" ht="12.75">
      <c r="A324" s="214">
        <v>13</v>
      </c>
      <c r="B324" s="215" t="s">
        <v>201</v>
      </c>
      <c r="C324" s="216"/>
      <c r="D324" s="221" t="s">
        <v>73</v>
      </c>
      <c r="E324" s="218">
        <v>15</v>
      </c>
      <c r="F324" s="148">
        <v>0</v>
      </c>
      <c r="G324" s="416">
        <v>8</v>
      </c>
      <c r="H324" s="207">
        <f t="shared" si="32"/>
        <v>0</v>
      </c>
      <c r="I324" s="208">
        <f t="shared" si="33"/>
        <v>0</v>
      </c>
      <c r="J324" s="208">
        <f t="shared" si="34"/>
        <v>0</v>
      </c>
      <c r="K324" s="99"/>
    </row>
    <row r="325" spans="1:11" ht="12.75">
      <c r="A325" s="214">
        <v>14</v>
      </c>
      <c r="B325" s="223" t="s">
        <v>134</v>
      </c>
      <c r="C325" s="260"/>
      <c r="D325" s="224" t="s">
        <v>73</v>
      </c>
      <c r="E325" s="225"/>
      <c r="F325" s="148">
        <v>0</v>
      </c>
      <c r="G325" s="416">
        <v>8</v>
      </c>
      <c r="H325" s="207">
        <f t="shared" si="32"/>
        <v>0</v>
      </c>
      <c r="I325" s="208">
        <f t="shared" si="33"/>
        <v>0</v>
      </c>
      <c r="J325" s="208">
        <f t="shared" si="34"/>
        <v>0</v>
      </c>
      <c r="K325" s="99"/>
    </row>
    <row r="326" spans="1:11" ht="22.5">
      <c r="A326" s="214">
        <v>15</v>
      </c>
      <c r="B326" s="215" t="s">
        <v>135</v>
      </c>
      <c r="C326" s="216"/>
      <c r="D326" s="221" t="s">
        <v>73</v>
      </c>
      <c r="E326" s="218">
        <v>150</v>
      </c>
      <c r="F326" s="148">
        <v>0</v>
      </c>
      <c r="G326" s="416">
        <v>8</v>
      </c>
      <c r="H326" s="207">
        <f t="shared" si="32"/>
        <v>0</v>
      </c>
      <c r="I326" s="208">
        <f t="shared" si="33"/>
        <v>0</v>
      </c>
      <c r="J326" s="208">
        <f t="shared" si="34"/>
        <v>0</v>
      </c>
      <c r="K326" s="99"/>
    </row>
    <row r="327" spans="1:11" ht="12.75">
      <c r="A327" s="214">
        <v>16</v>
      </c>
      <c r="B327" s="226" t="s">
        <v>136</v>
      </c>
      <c r="C327" s="261"/>
      <c r="D327" s="224" t="s">
        <v>73</v>
      </c>
      <c r="E327" s="225">
        <v>3</v>
      </c>
      <c r="F327" s="148">
        <v>0</v>
      </c>
      <c r="G327" s="416">
        <v>8</v>
      </c>
      <c r="H327" s="207">
        <f t="shared" si="32"/>
        <v>0</v>
      </c>
      <c r="I327" s="208">
        <f t="shared" si="33"/>
        <v>0</v>
      </c>
      <c r="J327" s="208">
        <f t="shared" si="34"/>
        <v>0</v>
      </c>
      <c r="K327" s="99"/>
    </row>
    <row r="328" spans="1:11" ht="12.75">
      <c r="A328" s="214">
        <v>17</v>
      </c>
      <c r="B328" s="206" t="s">
        <v>137</v>
      </c>
      <c r="C328" s="262"/>
      <c r="D328" s="227" t="s">
        <v>73</v>
      </c>
      <c r="E328" s="228">
        <v>7</v>
      </c>
      <c r="F328" s="148">
        <v>0</v>
      </c>
      <c r="G328" s="416">
        <v>8</v>
      </c>
      <c r="H328" s="365">
        <f t="shared" si="32"/>
        <v>0</v>
      </c>
      <c r="I328" s="366">
        <f t="shared" si="33"/>
        <v>0</v>
      </c>
      <c r="J328" s="366">
        <f t="shared" si="34"/>
        <v>0</v>
      </c>
      <c r="K328" s="99"/>
    </row>
    <row r="329" spans="1:11" ht="27.75" customHeight="1">
      <c r="A329" s="3"/>
      <c r="B329" s="57"/>
      <c r="C329" s="57"/>
      <c r="D329" s="111"/>
      <c r="E329" s="201"/>
      <c r="F329" s="64" t="s">
        <v>78</v>
      </c>
      <c r="G329" s="413"/>
      <c r="H329" s="202">
        <f>SUM(H312:H328)</f>
        <v>0</v>
      </c>
      <c r="I329" s="203">
        <f>SUM(I312:I328)</f>
        <v>0</v>
      </c>
      <c r="J329" s="203">
        <f>SUM(J312:J328)</f>
        <v>0</v>
      </c>
      <c r="K329" s="99"/>
    </row>
    <row r="330" spans="1:10" ht="27.75" customHeight="1">
      <c r="A330" s="3"/>
      <c r="B330" s="231" t="s">
        <v>331</v>
      </c>
      <c r="C330" s="57"/>
      <c r="D330" s="111"/>
      <c r="E330" s="201"/>
      <c r="F330" s="11"/>
      <c r="G330" s="394"/>
      <c r="H330" s="232"/>
      <c r="I330" s="233"/>
      <c r="J330" s="233"/>
    </row>
    <row r="331" spans="1:11" ht="38.25" customHeight="1">
      <c r="A331" s="9" t="s">
        <v>64</v>
      </c>
      <c r="B331" s="9" t="s">
        <v>65</v>
      </c>
      <c r="C331" s="116" t="s">
        <v>190</v>
      </c>
      <c r="D331" s="9" t="s">
        <v>66</v>
      </c>
      <c r="E331" s="308" t="s">
        <v>191</v>
      </c>
      <c r="F331" s="79" t="s">
        <v>155</v>
      </c>
      <c r="G331" s="391" t="s">
        <v>68</v>
      </c>
      <c r="H331" s="42" t="s">
        <v>69</v>
      </c>
      <c r="I331" s="46" t="s">
        <v>70</v>
      </c>
      <c r="J331" s="46" t="s">
        <v>71</v>
      </c>
      <c r="K331" s="60" t="s">
        <v>174</v>
      </c>
    </row>
    <row r="332" spans="1:11" ht="63.75" customHeight="1">
      <c r="A332" s="343">
        <v>8</v>
      </c>
      <c r="B332" s="149" t="s">
        <v>123</v>
      </c>
      <c r="C332" s="343"/>
      <c r="D332" s="343" t="s">
        <v>124</v>
      </c>
      <c r="E332" s="344">
        <v>12</v>
      </c>
      <c r="F332" s="148">
        <v>0</v>
      </c>
      <c r="G332" s="416">
        <v>8</v>
      </c>
      <c r="H332" s="365">
        <f>F332*E332</f>
        <v>0</v>
      </c>
      <c r="I332" s="366">
        <f>ROUND((H332*G332),2)</f>
        <v>0</v>
      </c>
      <c r="J332" s="366">
        <f>H332+I332</f>
        <v>0</v>
      </c>
      <c r="K332" s="99"/>
    </row>
    <row r="333" spans="6:11" ht="12.75">
      <c r="F333" s="64" t="s">
        <v>78</v>
      </c>
      <c r="G333" s="285"/>
      <c r="H333" s="337">
        <f>SUM(H332)</f>
        <v>0</v>
      </c>
      <c r="I333" s="337">
        <f>SUM(I332)</f>
        <v>0</v>
      </c>
      <c r="J333" s="337">
        <f>SUM(J332)</f>
        <v>0</v>
      </c>
      <c r="K333" s="99"/>
    </row>
    <row r="335" ht="12.75">
      <c r="B335" s="55"/>
    </row>
    <row r="336" ht="12.75">
      <c r="B336" s="231" t="s">
        <v>332</v>
      </c>
    </row>
    <row r="337" spans="1:11" ht="33.75">
      <c r="A337" s="9" t="s">
        <v>64</v>
      </c>
      <c r="B337" s="9" t="s">
        <v>65</v>
      </c>
      <c r="C337" s="116" t="s">
        <v>190</v>
      </c>
      <c r="D337" s="9" t="s">
        <v>66</v>
      </c>
      <c r="E337" s="308" t="s">
        <v>191</v>
      </c>
      <c r="F337" s="79" t="s">
        <v>155</v>
      </c>
      <c r="G337" s="391" t="s">
        <v>68</v>
      </c>
      <c r="H337" s="42" t="s">
        <v>69</v>
      </c>
      <c r="I337" s="46" t="s">
        <v>70</v>
      </c>
      <c r="J337" s="46" t="s">
        <v>71</v>
      </c>
      <c r="K337" s="60" t="s">
        <v>174</v>
      </c>
    </row>
    <row r="338" spans="1:11" ht="90">
      <c r="A338" s="229">
        <v>1</v>
      </c>
      <c r="B338" s="230" t="s">
        <v>122</v>
      </c>
      <c r="C338" s="229">
        <v>6</v>
      </c>
      <c r="D338" s="229" t="s">
        <v>73</v>
      </c>
      <c r="E338" s="292">
        <v>5</v>
      </c>
      <c r="F338" s="148">
        <v>0</v>
      </c>
      <c r="G338" s="416">
        <v>8</v>
      </c>
      <c r="H338" s="207">
        <f>F338*E338</f>
        <v>0</v>
      </c>
      <c r="I338" s="208">
        <f>ROUND((H338*G338),2)</f>
        <v>0</v>
      </c>
      <c r="J338" s="208">
        <f>H338+I338</f>
        <v>0</v>
      </c>
      <c r="K338" s="99"/>
    </row>
    <row r="339" spans="1:11" ht="12.75">
      <c r="A339" s="95"/>
      <c r="B339" s="99"/>
      <c r="C339" s="95"/>
      <c r="D339" s="95"/>
      <c r="E339" s="285"/>
      <c r="F339" s="175" t="s">
        <v>78</v>
      </c>
      <c r="G339" s="414"/>
      <c r="H339" s="202">
        <f>SUM(H338:H338)</f>
        <v>0</v>
      </c>
      <c r="I339" s="203">
        <f>SUM(I338:I338)</f>
        <v>0</v>
      </c>
      <c r="J339" s="203">
        <f>SUM(J338:J338)</f>
        <v>0</v>
      </c>
      <c r="K339" s="99"/>
    </row>
    <row r="340" spans="1:10" ht="12.75">
      <c r="A340" s="103"/>
      <c r="B340" s="102"/>
      <c r="C340" s="103"/>
      <c r="D340" s="103"/>
      <c r="E340" s="293"/>
      <c r="F340" s="140"/>
      <c r="G340" s="415"/>
      <c r="H340" s="232"/>
      <c r="I340" s="233"/>
      <c r="J340" s="233"/>
    </row>
    <row r="341" spans="2:3" ht="12.75">
      <c r="B341" s="231" t="s">
        <v>333</v>
      </c>
      <c r="C341" s="264"/>
    </row>
    <row r="342" spans="1:11" ht="33.75">
      <c r="A342" s="9" t="s">
        <v>64</v>
      </c>
      <c r="B342" s="9" t="s">
        <v>65</v>
      </c>
      <c r="C342" s="116" t="s">
        <v>190</v>
      </c>
      <c r="D342" s="9" t="s">
        <v>66</v>
      </c>
      <c r="E342" s="308" t="s">
        <v>191</v>
      </c>
      <c r="F342" s="79" t="s">
        <v>155</v>
      </c>
      <c r="G342" s="391" t="s">
        <v>68</v>
      </c>
      <c r="H342" s="42" t="s">
        <v>69</v>
      </c>
      <c r="I342" s="46" t="s">
        <v>70</v>
      </c>
      <c r="J342" s="46" t="s">
        <v>71</v>
      </c>
      <c r="K342" s="60" t="s">
        <v>174</v>
      </c>
    </row>
    <row r="343" spans="1:11" ht="127.5">
      <c r="A343" s="95">
        <v>1</v>
      </c>
      <c r="B343" s="99" t="s">
        <v>183</v>
      </c>
      <c r="C343" s="263"/>
      <c r="D343" s="235" t="s">
        <v>73</v>
      </c>
      <c r="E343" s="332">
        <v>150</v>
      </c>
      <c r="F343" s="148">
        <v>0</v>
      </c>
      <c r="G343" s="416">
        <v>8</v>
      </c>
      <c r="H343" s="236">
        <f>F343*E343</f>
        <v>0</v>
      </c>
      <c r="I343" s="237">
        <f>ROUND((H343*G343),2)</f>
        <v>0</v>
      </c>
      <c r="J343" s="237">
        <f>H343+I343</f>
        <v>0</v>
      </c>
      <c r="K343" s="99"/>
    </row>
    <row r="344" spans="1:11" ht="102">
      <c r="A344" s="95">
        <v>2</v>
      </c>
      <c r="B344" s="99" t="s">
        <v>202</v>
      </c>
      <c r="C344" s="263"/>
      <c r="D344" s="235" t="s">
        <v>73</v>
      </c>
      <c r="E344" s="332">
        <v>60</v>
      </c>
      <c r="F344" s="148">
        <v>0</v>
      </c>
      <c r="G344" s="416">
        <v>8</v>
      </c>
      <c r="H344" s="361">
        <f>F344*E344</f>
        <v>0</v>
      </c>
      <c r="I344" s="362">
        <f>ROUND((H344*G344),2)</f>
        <v>0</v>
      </c>
      <c r="J344" s="362">
        <f>H344+I344</f>
        <v>0</v>
      </c>
      <c r="K344" s="363"/>
    </row>
    <row r="345" spans="1:11" ht="12.75">
      <c r="A345" s="103"/>
      <c r="B345" s="102"/>
      <c r="C345" s="103"/>
      <c r="D345" s="103"/>
      <c r="E345" s="293"/>
      <c r="F345" s="175" t="s">
        <v>203</v>
      </c>
      <c r="G345" s="414"/>
      <c r="H345" s="202">
        <f>SUM(H343:H344)</f>
        <v>0</v>
      </c>
      <c r="I345" s="203">
        <f>SUM(I343:I344)</f>
        <v>0</v>
      </c>
      <c r="J345" s="203">
        <f>SUM(J343:J344)</f>
        <v>0</v>
      </c>
      <c r="K345" s="99"/>
    </row>
    <row r="346" spans="1:11" ht="12.75">
      <c r="A346" s="103"/>
      <c r="B346" s="102"/>
      <c r="C346" s="103"/>
      <c r="D346" s="103"/>
      <c r="E346" s="293"/>
      <c r="F346" s="140"/>
      <c r="G346" s="415"/>
      <c r="H346" s="232"/>
      <c r="I346" s="233"/>
      <c r="J346" s="233"/>
      <c r="K346" s="102"/>
    </row>
    <row r="347" ht="12.75">
      <c r="B347" s="231" t="s">
        <v>334</v>
      </c>
    </row>
    <row r="348" spans="1:11" ht="33.75">
      <c r="A348" s="9" t="s">
        <v>64</v>
      </c>
      <c r="B348" s="9" t="s">
        <v>65</v>
      </c>
      <c r="C348" s="116" t="s">
        <v>190</v>
      </c>
      <c r="D348" s="9" t="s">
        <v>66</v>
      </c>
      <c r="E348" s="308" t="s">
        <v>191</v>
      </c>
      <c r="F348" s="79" t="s">
        <v>67</v>
      </c>
      <c r="G348" s="391" t="s">
        <v>68</v>
      </c>
      <c r="H348" s="42" t="s">
        <v>69</v>
      </c>
      <c r="I348" s="46" t="s">
        <v>70</v>
      </c>
      <c r="J348" s="46" t="s">
        <v>71</v>
      </c>
      <c r="K348" s="60" t="s">
        <v>174</v>
      </c>
    </row>
    <row r="349" spans="1:11" ht="102">
      <c r="A349" s="95">
        <v>1</v>
      </c>
      <c r="B349" s="234" t="s">
        <v>161</v>
      </c>
      <c r="C349" s="235"/>
      <c r="D349" s="235" t="s">
        <v>148</v>
      </c>
      <c r="E349" s="333">
        <v>60</v>
      </c>
      <c r="F349" s="148">
        <v>0</v>
      </c>
      <c r="G349" s="416">
        <v>8</v>
      </c>
      <c r="H349" s="265">
        <f>F349*E349</f>
        <v>0</v>
      </c>
      <c r="I349" s="266">
        <f>ROUND((H349*G349),2)</f>
        <v>0</v>
      </c>
      <c r="J349" s="266">
        <f>H349+I349</f>
        <v>0</v>
      </c>
      <c r="K349" s="99">
        <v>2</v>
      </c>
    </row>
    <row r="350" spans="1:11" ht="12.75">
      <c r="A350" s="95">
        <v>2</v>
      </c>
      <c r="B350" s="234" t="s">
        <v>162</v>
      </c>
      <c r="C350" s="235"/>
      <c r="D350" s="235" t="s">
        <v>148</v>
      </c>
      <c r="E350" s="333">
        <v>130</v>
      </c>
      <c r="F350" s="148">
        <v>0</v>
      </c>
      <c r="G350" s="416">
        <v>8</v>
      </c>
      <c r="H350" s="265">
        <f>F350*E350</f>
        <v>0</v>
      </c>
      <c r="I350" s="266">
        <f>ROUND((H350*G350),2)</f>
        <v>0</v>
      </c>
      <c r="J350" s="266">
        <f>H350+I350</f>
        <v>0</v>
      </c>
      <c r="K350" s="99">
        <v>2</v>
      </c>
    </row>
    <row r="351" spans="1:11" ht="12.75">
      <c r="A351" s="95">
        <v>3</v>
      </c>
      <c r="B351" s="234" t="s">
        <v>163</v>
      </c>
      <c r="C351" s="235"/>
      <c r="D351" s="235" t="s">
        <v>148</v>
      </c>
      <c r="E351" s="333">
        <v>40</v>
      </c>
      <c r="F351" s="148">
        <v>0</v>
      </c>
      <c r="G351" s="416">
        <v>8</v>
      </c>
      <c r="H351" s="265">
        <f>F351*E351</f>
        <v>0</v>
      </c>
      <c r="I351" s="266">
        <f>ROUND((H351*G351),2)</f>
        <v>0</v>
      </c>
      <c r="J351" s="266">
        <f>H351+I351</f>
        <v>0</v>
      </c>
      <c r="K351" s="99">
        <v>2</v>
      </c>
    </row>
    <row r="352" spans="1:11" ht="12.75">
      <c r="A352" s="103"/>
      <c r="B352" s="102"/>
      <c r="C352" s="103"/>
      <c r="D352" s="103"/>
      <c r="E352" s="293"/>
      <c r="F352" s="267" t="s">
        <v>203</v>
      </c>
      <c r="G352" s="417"/>
      <c r="H352" s="268">
        <f>SUM(H349:H351)</f>
        <v>0</v>
      </c>
      <c r="I352" s="269">
        <f>SUM(I349:I351)</f>
        <v>0</v>
      </c>
      <c r="J352" s="269">
        <f>SUM(J349:J351)</f>
        <v>0</v>
      </c>
      <c r="K352" s="102"/>
    </row>
    <row r="353" spans="1:11" ht="12.75">
      <c r="A353" s="103"/>
      <c r="B353" s="102"/>
      <c r="C353" s="103"/>
      <c r="D353" s="103"/>
      <c r="E353" s="293"/>
      <c r="F353" s="140"/>
      <c r="G353" s="415"/>
      <c r="H353" s="232"/>
      <c r="I353" s="233"/>
      <c r="J353" s="233"/>
      <c r="K353" s="102"/>
    </row>
    <row r="354" spans="2:3" ht="12.75">
      <c r="B354" s="231" t="s">
        <v>335</v>
      </c>
      <c r="C354" s="264"/>
    </row>
    <row r="355" spans="1:11" ht="33.75">
      <c r="A355" s="9" t="s">
        <v>64</v>
      </c>
      <c r="B355" s="9" t="s">
        <v>65</v>
      </c>
      <c r="C355" s="116" t="s">
        <v>190</v>
      </c>
      <c r="D355" s="9" t="s">
        <v>66</v>
      </c>
      <c r="E355" s="308" t="s">
        <v>191</v>
      </c>
      <c r="F355" s="79" t="s">
        <v>155</v>
      </c>
      <c r="G355" s="391" t="s">
        <v>68</v>
      </c>
      <c r="H355" s="42" t="s">
        <v>69</v>
      </c>
      <c r="I355" s="46" t="s">
        <v>70</v>
      </c>
      <c r="J355" s="46" t="s">
        <v>71</v>
      </c>
      <c r="K355" s="60" t="s">
        <v>174</v>
      </c>
    </row>
    <row r="356" spans="1:11" ht="127.5">
      <c r="A356" s="95">
        <v>1</v>
      </c>
      <c r="B356" s="149" t="s">
        <v>164</v>
      </c>
      <c r="C356" s="263"/>
      <c r="D356" s="235" t="s">
        <v>73</v>
      </c>
      <c r="E356" s="333">
        <v>800</v>
      </c>
      <c r="F356" s="148">
        <v>0</v>
      </c>
      <c r="G356" s="416">
        <v>8</v>
      </c>
      <c r="H356" s="236">
        <f>F356*E356</f>
        <v>0</v>
      </c>
      <c r="I356" s="237">
        <f>ROUND((H356*G356),2)</f>
        <v>0</v>
      </c>
      <c r="J356" s="237">
        <f>H356+I356</f>
        <v>0</v>
      </c>
      <c r="K356" s="99"/>
    </row>
    <row r="357" spans="2:11" ht="12.75">
      <c r="B357" s="55"/>
      <c r="F357" s="175" t="s">
        <v>203</v>
      </c>
      <c r="H357" s="279">
        <f>SUM(H356)</f>
        <v>0</v>
      </c>
      <c r="I357" s="279">
        <f>SUM(I356)</f>
        <v>0</v>
      </c>
      <c r="J357" s="279">
        <f>SUM(J356)</f>
        <v>0</v>
      </c>
      <c r="K357" s="99"/>
    </row>
    <row r="358" spans="2:10" ht="12.75">
      <c r="B358" s="55"/>
      <c r="F358" s="140"/>
      <c r="H358" s="238"/>
      <c r="I358" s="238"/>
      <c r="J358" s="238"/>
    </row>
    <row r="359" spans="2:3" ht="12.75">
      <c r="B359" s="231" t="s">
        <v>336</v>
      </c>
      <c r="C359" s="264"/>
    </row>
    <row r="360" spans="1:11" ht="33.75">
      <c r="A360" s="9" t="s">
        <v>64</v>
      </c>
      <c r="B360" s="9" t="s">
        <v>65</v>
      </c>
      <c r="C360" s="116" t="s">
        <v>190</v>
      </c>
      <c r="D360" s="9" t="s">
        <v>66</v>
      </c>
      <c r="E360" s="308" t="s">
        <v>191</v>
      </c>
      <c r="F360" s="79" t="s">
        <v>155</v>
      </c>
      <c r="G360" s="391" t="s">
        <v>68</v>
      </c>
      <c r="H360" s="42" t="s">
        <v>69</v>
      </c>
      <c r="I360" s="46" t="s">
        <v>70</v>
      </c>
      <c r="J360" s="46" t="s">
        <v>71</v>
      </c>
      <c r="K360" s="60" t="s">
        <v>174</v>
      </c>
    </row>
    <row r="361" spans="1:11" ht="12.75">
      <c r="A361" s="95">
        <v>1</v>
      </c>
      <c r="B361" s="99" t="s">
        <v>209</v>
      </c>
      <c r="C361" s="95"/>
      <c r="D361" s="95" t="s">
        <v>73</v>
      </c>
      <c r="E361" s="285">
        <v>150</v>
      </c>
      <c r="F361" s="148">
        <v>0</v>
      </c>
      <c r="G361" s="416">
        <v>8</v>
      </c>
      <c r="H361" s="236">
        <f>F361*E361</f>
        <v>0</v>
      </c>
      <c r="I361" s="237">
        <f>ROUND((H361*G361),2)</f>
        <v>0</v>
      </c>
      <c r="J361" s="237">
        <f>H361+I361</f>
        <v>0</v>
      </c>
      <c r="K361" s="99"/>
    </row>
    <row r="362" spans="2:11" ht="12.75">
      <c r="B362" s="55"/>
      <c r="F362" s="280" t="s">
        <v>203</v>
      </c>
      <c r="H362" s="279">
        <f>SUM(H361)</f>
        <v>0</v>
      </c>
      <c r="I362" s="279">
        <f>SUM(I361)</f>
        <v>0</v>
      </c>
      <c r="J362" s="279">
        <f>SUM(J361)</f>
        <v>0</v>
      </c>
      <c r="K362" s="99"/>
    </row>
    <row r="363" spans="2:10" ht="12.75">
      <c r="B363" s="55"/>
      <c r="F363" s="140"/>
      <c r="H363" s="281"/>
      <c r="I363" s="281"/>
      <c r="J363" s="281"/>
    </row>
    <row r="364" spans="2:3" ht="12.75">
      <c r="B364" s="231" t="s">
        <v>337</v>
      </c>
      <c r="C364" s="264"/>
    </row>
    <row r="365" spans="1:11" ht="33.75">
      <c r="A365" s="9" t="s">
        <v>64</v>
      </c>
      <c r="B365" s="9" t="s">
        <v>65</v>
      </c>
      <c r="C365" s="116" t="s">
        <v>190</v>
      </c>
      <c r="D365" s="9" t="s">
        <v>66</v>
      </c>
      <c r="E365" s="308" t="s">
        <v>191</v>
      </c>
      <c r="F365" s="79" t="s">
        <v>155</v>
      </c>
      <c r="G365" s="391" t="s">
        <v>68</v>
      </c>
      <c r="H365" s="42" t="s">
        <v>69</v>
      </c>
      <c r="I365" s="46" t="s">
        <v>70</v>
      </c>
      <c r="J365" s="46" t="s">
        <v>71</v>
      </c>
      <c r="K365" s="60" t="s">
        <v>174</v>
      </c>
    </row>
    <row r="366" spans="1:11" ht="12.75">
      <c r="A366" s="95">
        <v>1</v>
      </c>
      <c r="B366" s="99" t="s">
        <v>278</v>
      </c>
      <c r="C366" s="95"/>
      <c r="D366" s="95" t="s">
        <v>73</v>
      </c>
      <c r="E366" s="285">
        <v>350</v>
      </c>
      <c r="F366" s="148">
        <v>0</v>
      </c>
      <c r="G366" s="416">
        <v>8</v>
      </c>
      <c r="H366" s="236">
        <f>F366*E366</f>
        <v>0</v>
      </c>
      <c r="I366" s="237">
        <f>ROUND((H366*G366),2)</f>
        <v>0</v>
      </c>
      <c r="J366" s="237">
        <f>H366+I366</f>
        <v>0</v>
      </c>
      <c r="K366" s="99"/>
    </row>
    <row r="367" spans="2:11" ht="12.75">
      <c r="B367" s="55"/>
      <c r="F367" s="280" t="s">
        <v>203</v>
      </c>
      <c r="H367" s="279">
        <f>SUM(H366)</f>
        <v>0</v>
      </c>
      <c r="I367" s="279">
        <f>SUM(I366)</f>
        <v>0</v>
      </c>
      <c r="J367" s="279">
        <f>SUM(J366)</f>
        <v>0</v>
      </c>
      <c r="K367" s="99"/>
    </row>
    <row r="368" spans="2:10" ht="12.75">
      <c r="B368" s="55"/>
      <c r="F368" s="140"/>
      <c r="H368" s="281"/>
      <c r="I368" s="281"/>
      <c r="J368" s="281"/>
    </row>
    <row r="369" spans="2:10" ht="12.75">
      <c r="B369" s="231" t="s">
        <v>338</v>
      </c>
      <c r="F369" s="140"/>
      <c r="H369" s="281"/>
      <c r="I369" s="281"/>
      <c r="J369" s="281"/>
    </row>
    <row r="370" spans="1:11" ht="33.75">
      <c r="A370" s="9" t="s">
        <v>64</v>
      </c>
      <c r="B370" s="9" t="s">
        <v>65</v>
      </c>
      <c r="C370" s="116" t="s">
        <v>190</v>
      </c>
      <c r="D370" s="9" t="s">
        <v>66</v>
      </c>
      <c r="E370" s="308" t="s">
        <v>191</v>
      </c>
      <c r="F370" s="79" t="s">
        <v>155</v>
      </c>
      <c r="G370" s="391" t="s">
        <v>68</v>
      </c>
      <c r="H370" s="42" t="s">
        <v>69</v>
      </c>
      <c r="I370" s="46" t="s">
        <v>70</v>
      </c>
      <c r="J370" s="46" t="s">
        <v>71</v>
      </c>
      <c r="K370" s="60" t="s">
        <v>174</v>
      </c>
    </row>
    <row r="371" spans="1:11" ht="38.25">
      <c r="A371" s="95">
        <v>1</v>
      </c>
      <c r="B371" s="99" t="s">
        <v>267</v>
      </c>
      <c r="C371" s="95"/>
      <c r="D371" s="95" t="s">
        <v>271</v>
      </c>
      <c r="E371" s="285">
        <v>60</v>
      </c>
      <c r="F371" s="148">
        <v>0</v>
      </c>
      <c r="G371" s="416">
        <v>8</v>
      </c>
      <c r="H371" s="236">
        <f aca="true" t="shared" si="35" ref="H371:H377">F371*E371</f>
        <v>0</v>
      </c>
      <c r="I371" s="237">
        <f aca="true" t="shared" si="36" ref="I371:I377">ROUND((H371*G371),2)</f>
        <v>0</v>
      </c>
      <c r="J371" s="237">
        <f aca="true" t="shared" si="37" ref="J371:J377">H371+I371</f>
        <v>0</v>
      </c>
      <c r="K371" s="99"/>
    </row>
    <row r="372" spans="1:11" ht="38.25">
      <c r="A372" s="95">
        <v>2</v>
      </c>
      <c r="B372" s="99" t="s">
        <v>268</v>
      </c>
      <c r="C372" s="95"/>
      <c r="D372" s="95" t="s">
        <v>271</v>
      </c>
      <c r="E372" s="285">
        <v>36</v>
      </c>
      <c r="F372" s="148">
        <v>0</v>
      </c>
      <c r="G372" s="416">
        <v>8</v>
      </c>
      <c r="H372" s="236">
        <f t="shared" si="35"/>
        <v>0</v>
      </c>
      <c r="I372" s="237">
        <f t="shared" si="36"/>
        <v>0</v>
      </c>
      <c r="J372" s="237">
        <f t="shared" si="37"/>
        <v>0</v>
      </c>
      <c r="K372" s="99"/>
    </row>
    <row r="373" spans="1:11" ht="38.25">
      <c r="A373" s="95">
        <v>3</v>
      </c>
      <c r="B373" s="99" t="s">
        <v>269</v>
      </c>
      <c r="C373" s="95"/>
      <c r="D373" s="95" t="s">
        <v>271</v>
      </c>
      <c r="E373" s="285">
        <v>10</v>
      </c>
      <c r="F373" s="148">
        <v>0</v>
      </c>
      <c r="G373" s="416">
        <v>8</v>
      </c>
      <c r="H373" s="236">
        <f t="shared" si="35"/>
        <v>0</v>
      </c>
      <c r="I373" s="237">
        <f t="shared" si="36"/>
        <v>0</v>
      </c>
      <c r="J373" s="237">
        <f t="shared" si="37"/>
        <v>0</v>
      </c>
      <c r="K373" s="99"/>
    </row>
    <row r="374" spans="1:11" ht="25.5">
      <c r="A374" s="95">
        <v>4</v>
      </c>
      <c r="B374" s="99" t="s">
        <v>270</v>
      </c>
      <c r="C374" s="95"/>
      <c r="D374" s="95" t="s">
        <v>271</v>
      </c>
      <c r="E374" s="285">
        <v>20</v>
      </c>
      <c r="F374" s="148">
        <v>0</v>
      </c>
      <c r="G374" s="416">
        <v>8</v>
      </c>
      <c r="H374" s="236">
        <f t="shared" si="35"/>
        <v>0</v>
      </c>
      <c r="I374" s="237">
        <f t="shared" si="36"/>
        <v>0</v>
      </c>
      <c r="J374" s="237">
        <f t="shared" si="37"/>
        <v>0</v>
      </c>
      <c r="K374" s="99"/>
    </row>
    <row r="375" spans="1:11" ht="25.5">
      <c r="A375" s="95">
        <v>5</v>
      </c>
      <c r="B375" s="99" t="s">
        <v>272</v>
      </c>
      <c r="C375" s="95"/>
      <c r="D375" s="95" t="s">
        <v>271</v>
      </c>
      <c r="E375" s="285">
        <v>20</v>
      </c>
      <c r="F375" s="148">
        <v>0</v>
      </c>
      <c r="G375" s="416">
        <v>8</v>
      </c>
      <c r="H375" s="236">
        <f t="shared" si="35"/>
        <v>0</v>
      </c>
      <c r="I375" s="237">
        <f t="shared" si="36"/>
        <v>0</v>
      </c>
      <c r="J375" s="237">
        <f t="shared" si="37"/>
        <v>0</v>
      </c>
      <c r="K375" s="99"/>
    </row>
    <row r="376" spans="1:11" ht="25.5">
      <c r="A376" s="95">
        <v>6</v>
      </c>
      <c r="B376" s="99" t="s">
        <v>273</v>
      </c>
      <c r="C376" s="95"/>
      <c r="D376" s="95" t="s">
        <v>271</v>
      </c>
      <c r="E376" s="285">
        <v>72</v>
      </c>
      <c r="F376" s="148">
        <v>0</v>
      </c>
      <c r="G376" s="416">
        <v>8</v>
      </c>
      <c r="H376" s="236">
        <f t="shared" si="35"/>
        <v>0</v>
      </c>
      <c r="I376" s="237">
        <f t="shared" si="36"/>
        <v>0</v>
      </c>
      <c r="J376" s="237">
        <f t="shared" si="37"/>
        <v>0</v>
      </c>
      <c r="K376" s="99"/>
    </row>
    <row r="377" spans="1:11" ht="25.5">
      <c r="A377" s="95">
        <v>7</v>
      </c>
      <c r="B377" s="99" t="s">
        <v>274</v>
      </c>
      <c r="C377" s="95"/>
      <c r="D377" s="95" t="s">
        <v>271</v>
      </c>
      <c r="E377" s="285">
        <v>48</v>
      </c>
      <c r="F377" s="148">
        <v>0</v>
      </c>
      <c r="G377" s="416">
        <v>8</v>
      </c>
      <c r="H377" s="236">
        <f t="shared" si="35"/>
        <v>0</v>
      </c>
      <c r="I377" s="237">
        <f t="shared" si="36"/>
        <v>0</v>
      </c>
      <c r="J377" s="237">
        <f t="shared" si="37"/>
        <v>0</v>
      </c>
      <c r="K377" s="99"/>
    </row>
    <row r="378" spans="1:11" ht="12.75">
      <c r="A378" s="103"/>
      <c r="B378" s="102"/>
      <c r="C378" s="103"/>
      <c r="D378" s="103"/>
      <c r="E378" s="293"/>
      <c r="F378" s="280" t="s">
        <v>203</v>
      </c>
      <c r="G378" s="418"/>
      <c r="H378" s="345">
        <f>SUM(H371:H377)</f>
        <v>0</v>
      </c>
      <c r="I378" s="346">
        <f>SUM(I371:I377)</f>
        <v>0</v>
      </c>
      <c r="J378" s="346">
        <f>SUM(J371:J377)</f>
        <v>0</v>
      </c>
      <c r="K378" s="99"/>
    </row>
    <row r="379" spans="2:10" ht="12.75">
      <c r="B379" s="231" t="s">
        <v>213</v>
      </c>
      <c r="F379" s="140"/>
      <c r="H379" s="281"/>
      <c r="I379" s="281"/>
      <c r="J379" s="281"/>
    </row>
    <row r="380" spans="2:10" ht="12.75">
      <c r="B380" s="231"/>
      <c r="F380" s="140"/>
      <c r="H380" s="281"/>
      <c r="I380" s="281"/>
      <c r="J380" s="281"/>
    </row>
    <row r="381" spans="2:10" ht="24" customHeight="1">
      <c r="B381" s="55"/>
      <c r="F381" s="140"/>
      <c r="H381" s="281"/>
      <c r="I381" s="281"/>
      <c r="J381" s="281"/>
    </row>
    <row r="382" spans="2:10" ht="12.75">
      <c r="B382" s="231" t="s">
        <v>339</v>
      </c>
      <c r="F382" s="140"/>
      <c r="H382" s="281"/>
      <c r="I382" s="281"/>
      <c r="J382" s="281"/>
    </row>
    <row r="383" spans="1:11" ht="33.75">
      <c r="A383" s="9" t="s">
        <v>64</v>
      </c>
      <c r="B383" s="9" t="s">
        <v>65</v>
      </c>
      <c r="C383" s="116" t="s">
        <v>190</v>
      </c>
      <c r="D383" s="9" t="s">
        <v>66</v>
      </c>
      <c r="E383" s="308" t="s">
        <v>191</v>
      </c>
      <c r="F383" s="79" t="s">
        <v>155</v>
      </c>
      <c r="G383" s="391" t="s">
        <v>68</v>
      </c>
      <c r="H383" s="42" t="s">
        <v>69</v>
      </c>
      <c r="I383" s="46" t="s">
        <v>70</v>
      </c>
      <c r="J383" s="46" t="s">
        <v>71</v>
      </c>
      <c r="K383" s="60" t="s">
        <v>174</v>
      </c>
    </row>
    <row r="384" spans="1:11" ht="76.5">
      <c r="A384" s="95">
        <v>1</v>
      </c>
      <c r="B384" s="99" t="s">
        <v>259</v>
      </c>
      <c r="C384" s="95"/>
      <c r="D384" s="95" t="s">
        <v>73</v>
      </c>
      <c r="E384" s="285">
        <v>15</v>
      </c>
      <c r="F384" s="148">
        <v>0</v>
      </c>
      <c r="G384" s="416">
        <v>8</v>
      </c>
      <c r="H384" s="236">
        <f>F384*E384</f>
        <v>0</v>
      </c>
      <c r="I384" s="237">
        <f>ROUND((H384*G384),2)</f>
        <v>0</v>
      </c>
      <c r="J384" s="237">
        <f>H384+I384</f>
        <v>0</v>
      </c>
      <c r="K384" s="99"/>
    </row>
    <row r="385" spans="1:11" ht="76.5">
      <c r="A385" s="95">
        <v>2</v>
      </c>
      <c r="B385" s="99" t="s">
        <v>266</v>
      </c>
      <c r="C385" s="95"/>
      <c r="D385" s="95" t="s">
        <v>73</v>
      </c>
      <c r="E385" s="285">
        <v>10</v>
      </c>
      <c r="F385" s="148">
        <v>0</v>
      </c>
      <c r="G385" s="416">
        <v>8</v>
      </c>
      <c r="H385" s="236">
        <f>F385*E385</f>
        <v>0</v>
      </c>
      <c r="I385" s="237">
        <f>ROUND((H385*G385),2)</f>
        <v>0</v>
      </c>
      <c r="J385" s="237">
        <f>H385+I385</f>
        <v>0</v>
      </c>
      <c r="K385" s="99"/>
    </row>
    <row r="386" spans="1:11" ht="12.75">
      <c r="A386" s="103"/>
      <c r="B386" s="102"/>
      <c r="C386" s="103"/>
      <c r="D386" s="103"/>
      <c r="E386" s="293"/>
      <c r="F386" s="280" t="s">
        <v>203</v>
      </c>
      <c r="G386" s="418"/>
      <c r="H386" s="345">
        <f>SUM(H384:H385)</f>
        <v>0</v>
      </c>
      <c r="I386" s="346">
        <f>SUM(I384:I385)</f>
        <v>0</v>
      </c>
      <c r="J386" s="346">
        <f>SUM(J384:J385)</f>
        <v>0</v>
      </c>
      <c r="K386" s="99"/>
    </row>
    <row r="387" spans="1:10" ht="12.75">
      <c r="A387" s="103"/>
      <c r="B387" s="102"/>
      <c r="C387" s="103"/>
      <c r="D387" s="103"/>
      <c r="E387" s="293"/>
      <c r="F387" s="140"/>
      <c r="G387" s="418"/>
      <c r="H387" s="294"/>
      <c r="I387" s="295"/>
      <c r="J387" s="295"/>
    </row>
    <row r="388" spans="1:10" ht="22.5">
      <c r="A388" s="103"/>
      <c r="B388" s="231" t="s">
        <v>340</v>
      </c>
      <c r="C388" s="103"/>
      <c r="D388" s="103"/>
      <c r="E388" s="293"/>
      <c r="F388" s="140"/>
      <c r="G388" s="418"/>
      <c r="H388" s="294"/>
      <c r="I388" s="295"/>
      <c r="J388" s="295"/>
    </row>
    <row r="389" spans="1:11" ht="33.75">
      <c r="A389" s="9" t="s">
        <v>64</v>
      </c>
      <c r="B389" s="9" t="s">
        <v>65</v>
      </c>
      <c r="C389" s="116" t="s">
        <v>190</v>
      </c>
      <c r="D389" s="9" t="s">
        <v>66</v>
      </c>
      <c r="E389" s="308" t="s">
        <v>191</v>
      </c>
      <c r="F389" s="79" t="s">
        <v>155</v>
      </c>
      <c r="G389" s="391" t="s">
        <v>68</v>
      </c>
      <c r="H389" s="42" t="s">
        <v>69</v>
      </c>
      <c r="I389" s="46" t="s">
        <v>70</v>
      </c>
      <c r="J389" s="46" t="s">
        <v>71</v>
      </c>
      <c r="K389" s="60" t="s">
        <v>174</v>
      </c>
    </row>
    <row r="390" spans="1:11" ht="12.75">
      <c r="A390" s="95">
        <v>1</v>
      </c>
      <c r="B390" s="354" t="s">
        <v>255</v>
      </c>
      <c r="C390" s="95"/>
      <c r="D390" s="95" t="s">
        <v>73</v>
      </c>
      <c r="E390" s="285">
        <v>15</v>
      </c>
      <c r="F390" s="148">
        <v>0</v>
      </c>
      <c r="G390" s="416">
        <v>8</v>
      </c>
      <c r="H390" s="236">
        <f>F390*E390</f>
        <v>0</v>
      </c>
      <c r="I390" s="237">
        <f>ROUND((H390*G390),2)</f>
        <v>0</v>
      </c>
      <c r="J390" s="237">
        <f>H390+I390</f>
        <v>0</v>
      </c>
      <c r="K390" s="99"/>
    </row>
    <row r="391" spans="1:11" ht="12.75">
      <c r="A391" s="95">
        <v>2</v>
      </c>
      <c r="B391" s="354" t="s">
        <v>256</v>
      </c>
      <c r="C391" s="95"/>
      <c r="D391" s="95" t="s">
        <v>73</v>
      </c>
      <c r="E391" s="285">
        <v>15</v>
      </c>
      <c r="F391" s="148">
        <v>0</v>
      </c>
      <c r="G391" s="416">
        <v>8</v>
      </c>
      <c r="H391" s="361">
        <f>F391*E391</f>
        <v>0</v>
      </c>
      <c r="I391" s="362">
        <f>ROUND((H391*G391),2)</f>
        <v>0</v>
      </c>
      <c r="J391" s="362">
        <f>H391+I391</f>
        <v>0</v>
      </c>
      <c r="K391" s="99"/>
    </row>
    <row r="392" spans="1:11" ht="12.75">
      <c r="A392" s="103"/>
      <c r="B392" s="296"/>
      <c r="C392" s="103"/>
      <c r="D392" s="103"/>
      <c r="E392" s="293"/>
      <c r="F392" s="280" t="s">
        <v>203</v>
      </c>
      <c r="G392" s="418"/>
      <c r="H392" s="345">
        <f>SUM(H390:H391)</f>
        <v>0</v>
      </c>
      <c r="I392" s="346">
        <f>SUM(I390:I391)</f>
        <v>0</v>
      </c>
      <c r="J392" s="346">
        <f>SUM(J390:J391)</f>
        <v>0</v>
      </c>
      <c r="K392" s="99"/>
    </row>
    <row r="393" spans="1:10" ht="12.75">
      <c r="A393" s="103"/>
      <c r="B393" s="296"/>
      <c r="C393" s="103"/>
      <c r="D393" s="103"/>
      <c r="E393" s="293"/>
      <c r="F393" s="140"/>
      <c r="G393" s="418"/>
      <c r="H393" s="294"/>
      <c r="I393" s="295"/>
      <c r="J393" s="295"/>
    </row>
    <row r="394" spans="1:10" ht="12.75">
      <c r="A394" s="103"/>
      <c r="B394" s="231" t="s">
        <v>341</v>
      </c>
      <c r="C394" s="103"/>
      <c r="D394" s="103"/>
      <c r="E394" s="293"/>
      <c r="F394" s="140"/>
      <c r="G394" s="418"/>
      <c r="H394" s="294"/>
      <c r="I394" s="295"/>
      <c r="J394" s="295"/>
    </row>
    <row r="395" spans="1:11" ht="33.75">
      <c r="A395" s="9" t="s">
        <v>64</v>
      </c>
      <c r="B395" s="9" t="s">
        <v>65</v>
      </c>
      <c r="C395" s="116" t="s">
        <v>190</v>
      </c>
      <c r="D395" s="9" t="s">
        <v>66</v>
      </c>
      <c r="E395" s="308" t="s">
        <v>191</v>
      </c>
      <c r="F395" s="79" t="s">
        <v>155</v>
      </c>
      <c r="G395" s="391" t="s">
        <v>68</v>
      </c>
      <c r="H395" s="42" t="s">
        <v>69</v>
      </c>
      <c r="I395" s="46" t="s">
        <v>70</v>
      </c>
      <c r="J395" s="46" t="s">
        <v>71</v>
      </c>
      <c r="K395" s="60" t="s">
        <v>174</v>
      </c>
    </row>
    <row r="396" spans="1:11" ht="38.25">
      <c r="A396" s="95">
        <v>1</v>
      </c>
      <c r="B396" s="99" t="s">
        <v>120</v>
      </c>
      <c r="C396" s="95"/>
      <c r="D396" s="95" t="s">
        <v>73</v>
      </c>
      <c r="E396" s="285">
        <v>100</v>
      </c>
      <c r="F396" s="148">
        <v>0</v>
      </c>
      <c r="G396" s="416">
        <v>8</v>
      </c>
      <c r="H396" s="236">
        <f>F396*E396</f>
        <v>0</v>
      </c>
      <c r="I396" s="237">
        <f>ROUND((H396*G396),2)</f>
        <v>0</v>
      </c>
      <c r="J396" s="237">
        <f>H396+I396</f>
        <v>0</v>
      </c>
      <c r="K396" s="99"/>
    </row>
    <row r="397" spans="1:11" ht="38.25">
      <c r="A397" s="95">
        <v>2</v>
      </c>
      <c r="B397" s="99" t="s">
        <v>121</v>
      </c>
      <c r="C397" s="95"/>
      <c r="D397" s="95" t="s">
        <v>73</v>
      </c>
      <c r="E397" s="285">
        <v>15</v>
      </c>
      <c r="F397" s="148">
        <v>0</v>
      </c>
      <c r="G397" s="416">
        <v>8</v>
      </c>
      <c r="H397" s="236">
        <f>F397*E397</f>
        <v>0</v>
      </c>
      <c r="I397" s="237">
        <f>ROUND((H397*G397),2)</f>
        <v>0</v>
      </c>
      <c r="J397" s="237">
        <f>H397+I397</f>
        <v>0</v>
      </c>
      <c r="K397" s="99"/>
    </row>
    <row r="398" spans="1:11" ht="12.75">
      <c r="A398" s="103"/>
      <c r="B398" s="102"/>
      <c r="C398" s="103"/>
      <c r="D398" s="103"/>
      <c r="E398" s="293"/>
      <c r="F398" s="280" t="s">
        <v>203</v>
      </c>
      <c r="G398" s="418"/>
      <c r="H398" s="345">
        <f>SUM(H396:H397)</f>
        <v>0</v>
      </c>
      <c r="I398" s="346">
        <f>SUM(I396:I397)</f>
        <v>0</v>
      </c>
      <c r="J398" s="346">
        <f>SUM(J396:J397)</f>
        <v>0</v>
      </c>
      <c r="K398" s="99"/>
    </row>
    <row r="399" spans="1:10" ht="12.75">
      <c r="A399" s="103"/>
      <c r="B399" s="299" t="s">
        <v>214</v>
      </c>
      <c r="C399" s="103"/>
      <c r="D399" s="103"/>
      <c r="E399" s="293"/>
      <c r="F399" s="140"/>
      <c r="G399" s="418"/>
      <c r="H399" s="294"/>
      <c r="I399" s="295"/>
      <c r="J399" s="295"/>
    </row>
    <row r="400" spans="1:10" ht="12.75">
      <c r="A400" s="103"/>
      <c r="B400" s="102"/>
      <c r="C400" s="103"/>
      <c r="D400" s="103"/>
      <c r="E400" s="293"/>
      <c r="F400" s="140"/>
      <c r="G400" s="418"/>
      <c r="H400" s="294"/>
      <c r="I400" s="295"/>
      <c r="J400" s="295"/>
    </row>
    <row r="401" spans="1:10" ht="12.75">
      <c r="A401" s="103"/>
      <c r="B401" s="102"/>
      <c r="C401" s="103"/>
      <c r="D401" s="103"/>
      <c r="E401" s="293"/>
      <c r="F401" s="140"/>
      <c r="G401" s="418"/>
      <c r="H401" s="294"/>
      <c r="I401" s="295"/>
      <c r="J401" s="295"/>
    </row>
    <row r="402" spans="1:10" ht="12.75">
      <c r="A402" s="103"/>
      <c r="B402" s="231" t="s">
        <v>342</v>
      </c>
      <c r="C402" s="103"/>
      <c r="D402" s="103"/>
      <c r="E402" s="293"/>
      <c r="F402" s="140"/>
      <c r="G402" s="418"/>
      <c r="H402" s="294"/>
      <c r="I402" s="295"/>
      <c r="J402" s="295"/>
    </row>
    <row r="403" spans="1:11" ht="33.75">
      <c r="A403" s="9" t="s">
        <v>64</v>
      </c>
      <c r="B403" s="9" t="s">
        <v>65</v>
      </c>
      <c r="C403" s="116" t="s">
        <v>190</v>
      </c>
      <c r="D403" s="9" t="s">
        <v>66</v>
      </c>
      <c r="E403" s="308" t="s">
        <v>191</v>
      </c>
      <c r="F403" s="79" t="s">
        <v>155</v>
      </c>
      <c r="G403" s="391" t="s">
        <v>68</v>
      </c>
      <c r="H403" s="42" t="s">
        <v>69</v>
      </c>
      <c r="I403" s="46" t="s">
        <v>70</v>
      </c>
      <c r="J403" s="46" t="s">
        <v>71</v>
      </c>
      <c r="K403" s="60" t="s">
        <v>174</v>
      </c>
    </row>
    <row r="404" spans="1:10" ht="25.5">
      <c r="A404" s="95">
        <v>1</v>
      </c>
      <c r="B404" s="99" t="s">
        <v>260</v>
      </c>
      <c r="C404" s="95"/>
      <c r="D404" s="95" t="s">
        <v>73</v>
      </c>
      <c r="E404" s="285">
        <v>10</v>
      </c>
      <c r="F404" s="148">
        <v>0</v>
      </c>
      <c r="G404" s="416">
        <v>8</v>
      </c>
      <c r="H404" s="236">
        <f>F404*E404</f>
        <v>0</v>
      </c>
      <c r="I404" s="237">
        <f>ROUND((H404*G404),2)</f>
        <v>0</v>
      </c>
      <c r="J404" s="237">
        <f>H404+I404</f>
        <v>0</v>
      </c>
    </row>
    <row r="405" spans="1:11" ht="12.75">
      <c r="A405" s="103"/>
      <c r="B405" s="102"/>
      <c r="C405" s="103"/>
      <c r="D405" s="103"/>
      <c r="E405" s="293"/>
      <c r="F405" s="280" t="s">
        <v>203</v>
      </c>
      <c r="G405" s="418"/>
      <c r="H405" s="345">
        <f>SUM(H404)</f>
        <v>0</v>
      </c>
      <c r="I405" s="346">
        <f>SUM(I404)</f>
        <v>0</v>
      </c>
      <c r="J405" s="346">
        <f>SUM(J404)</f>
        <v>0</v>
      </c>
      <c r="K405" s="99"/>
    </row>
    <row r="406" spans="1:10" ht="12.75">
      <c r="A406" s="103"/>
      <c r="B406" s="102"/>
      <c r="C406" s="103"/>
      <c r="D406" s="103"/>
      <c r="E406" s="293"/>
      <c r="F406" s="140"/>
      <c r="G406" s="418"/>
      <c r="H406" s="294"/>
      <c r="I406" s="295"/>
      <c r="J406" s="295"/>
    </row>
    <row r="407" spans="1:10" ht="12.75">
      <c r="A407" s="103"/>
      <c r="B407" s="231" t="s">
        <v>343</v>
      </c>
      <c r="C407" s="103"/>
      <c r="D407" s="103"/>
      <c r="E407" s="293"/>
      <c r="F407" s="140"/>
      <c r="G407" s="418"/>
      <c r="H407" s="294"/>
      <c r="I407" s="295"/>
      <c r="J407" s="295"/>
    </row>
    <row r="408" spans="1:11" ht="33.75">
      <c r="A408" s="9" t="s">
        <v>64</v>
      </c>
      <c r="B408" s="9" t="s">
        <v>65</v>
      </c>
      <c r="C408" s="116" t="s">
        <v>190</v>
      </c>
      <c r="D408" s="9" t="s">
        <v>66</v>
      </c>
      <c r="E408" s="308" t="s">
        <v>191</v>
      </c>
      <c r="F408" s="79" t="s">
        <v>155</v>
      </c>
      <c r="G408" s="391" t="s">
        <v>68</v>
      </c>
      <c r="H408" s="42" t="s">
        <v>69</v>
      </c>
      <c r="I408" s="46" t="s">
        <v>70</v>
      </c>
      <c r="J408" s="46" t="s">
        <v>71</v>
      </c>
      <c r="K408" s="60" t="s">
        <v>174</v>
      </c>
    </row>
    <row r="409" spans="1:11" ht="76.5">
      <c r="A409" s="95">
        <v>1</v>
      </c>
      <c r="B409" s="99" t="s">
        <v>125</v>
      </c>
      <c r="C409" s="95"/>
      <c r="D409" s="235" t="s">
        <v>148</v>
      </c>
      <c r="E409" s="333">
        <v>5</v>
      </c>
      <c r="F409" s="148">
        <v>0</v>
      </c>
      <c r="G409" s="416">
        <v>8</v>
      </c>
      <c r="H409" s="236">
        <f>F409*E409</f>
        <v>0</v>
      </c>
      <c r="I409" s="237">
        <f>ROUND((H409*G409),2)</f>
        <v>0</v>
      </c>
      <c r="J409" s="237">
        <f>H409+I409</f>
        <v>0</v>
      </c>
      <c r="K409" s="99"/>
    </row>
    <row r="410" spans="1:11" ht="114.75">
      <c r="A410" s="95">
        <v>2</v>
      </c>
      <c r="B410" s="99" t="s">
        <v>126</v>
      </c>
      <c r="C410" s="95"/>
      <c r="D410" s="235" t="s">
        <v>73</v>
      </c>
      <c r="E410" s="333">
        <v>300</v>
      </c>
      <c r="F410" s="148">
        <v>0</v>
      </c>
      <c r="G410" s="416">
        <v>8</v>
      </c>
      <c r="H410" s="236">
        <f>F410*E410</f>
        <v>0</v>
      </c>
      <c r="I410" s="237">
        <f>ROUND((H410*G410),2)</f>
        <v>0</v>
      </c>
      <c r="J410" s="237">
        <f>H410+I410</f>
        <v>0</v>
      </c>
      <c r="K410" s="99"/>
    </row>
    <row r="411" spans="1:11" ht="63.75">
      <c r="A411" s="95">
        <v>3</v>
      </c>
      <c r="B411" s="99" t="s">
        <v>130</v>
      </c>
      <c r="C411" s="95"/>
      <c r="D411" s="235" t="s">
        <v>73</v>
      </c>
      <c r="E411" s="333">
        <v>500</v>
      </c>
      <c r="F411" s="148">
        <v>0</v>
      </c>
      <c r="G411" s="416">
        <v>8</v>
      </c>
      <c r="H411" s="236">
        <f>F411*E411</f>
        <v>0</v>
      </c>
      <c r="I411" s="237">
        <f>ROUND((H411*G411),2)</f>
        <v>0</v>
      </c>
      <c r="J411" s="237">
        <f>H411+I411</f>
        <v>0</v>
      </c>
      <c r="K411" s="99"/>
    </row>
    <row r="412" spans="1:11" ht="76.5">
      <c r="A412" s="95">
        <v>4</v>
      </c>
      <c r="B412" s="99" t="s">
        <v>131</v>
      </c>
      <c r="C412" s="95"/>
      <c r="D412" s="235" t="s">
        <v>73</v>
      </c>
      <c r="E412" s="333">
        <v>600</v>
      </c>
      <c r="F412" s="148">
        <v>0</v>
      </c>
      <c r="G412" s="416">
        <v>8</v>
      </c>
      <c r="H412" s="236">
        <f>F412*E412</f>
        <v>0</v>
      </c>
      <c r="I412" s="237">
        <f>ROUND((H412*G412),2)</f>
        <v>0</v>
      </c>
      <c r="J412" s="237">
        <f>H412+I412</f>
        <v>0</v>
      </c>
      <c r="K412" s="99"/>
    </row>
    <row r="413" spans="1:11" ht="25.5">
      <c r="A413" s="95">
        <v>5</v>
      </c>
      <c r="B413" s="99" t="s">
        <v>330</v>
      </c>
      <c r="C413" s="95"/>
      <c r="D413" s="235" t="s">
        <v>73</v>
      </c>
      <c r="E413" s="333">
        <v>800</v>
      </c>
      <c r="F413" s="148">
        <v>0</v>
      </c>
      <c r="G413" s="416">
        <v>8</v>
      </c>
      <c r="H413" s="236">
        <f>F413*E413</f>
        <v>0</v>
      </c>
      <c r="I413" s="237">
        <f>ROUND((H413*G413),2)</f>
        <v>0</v>
      </c>
      <c r="J413" s="237">
        <f>H413+I413</f>
        <v>0</v>
      </c>
      <c r="K413" s="99"/>
    </row>
    <row r="414" spans="1:11" ht="12.75">
      <c r="A414" s="103"/>
      <c r="B414" s="102"/>
      <c r="C414" s="103"/>
      <c r="D414" s="103"/>
      <c r="E414" s="293"/>
      <c r="F414" s="280" t="s">
        <v>203</v>
      </c>
      <c r="G414" s="418"/>
      <c r="H414" s="345">
        <f>SUM(H409:H413)</f>
        <v>0</v>
      </c>
      <c r="I414" s="346">
        <f>SUM(I409:I413)</f>
        <v>0</v>
      </c>
      <c r="J414" s="346">
        <f>SUM(J409:J413)</f>
        <v>0</v>
      </c>
      <c r="K414" s="99"/>
    </row>
    <row r="415" spans="1:10" ht="12.75">
      <c r="A415" s="103"/>
      <c r="B415" s="102"/>
      <c r="C415" s="103"/>
      <c r="D415" s="103"/>
      <c r="E415" s="293"/>
      <c r="F415" s="140"/>
      <c r="G415" s="418"/>
      <c r="H415" s="297"/>
      <c r="I415" s="298"/>
      <c r="J415" s="298"/>
    </row>
    <row r="416" spans="1:10" ht="12.75">
      <c r="A416" s="103"/>
      <c r="B416" s="102"/>
      <c r="C416" s="103"/>
      <c r="D416" s="103"/>
      <c r="E416" s="293"/>
      <c r="F416" s="140"/>
      <c r="G416" s="418"/>
      <c r="H416" s="294"/>
      <c r="I416" s="295"/>
      <c r="J416" s="295"/>
    </row>
    <row r="417" spans="1:10" ht="12.75">
      <c r="A417" s="103"/>
      <c r="B417" s="231" t="s">
        <v>344</v>
      </c>
      <c r="C417" s="103"/>
      <c r="D417" s="103"/>
      <c r="E417" s="293"/>
      <c r="F417" s="140"/>
      <c r="G417" s="418"/>
      <c r="H417" s="294"/>
      <c r="I417" s="295"/>
      <c r="J417" s="295"/>
    </row>
    <row r="418" spans="1:11" ht="33.75">
      <c r="A418" s="9" t="s">
        <v>64</v>
      </c>
      <c r="B418" s="9" t="s">
        <v>65</v>
      </c>
      <c r="C418" s="116" t="s">
        <v>190</v>
      </c>
      <c r="D418" s="9" t="s">
        <v>66</v>
      </c>
      <c r="E418" s="308" t="s">
        <v>191</v>
      </c>
      <c r="F418" s="79" t="s">
        <v>155</v>
      </c>
      <c r="G418" s="391" t="s">
        <v>68</v>
      </c>
      <c r="H418" s="42" t="s">
        <v>69</v>
      </c>
      <c r="I418" s="46" t="s">
        <v>70</v>
      </c>
      <c r="J418" s="46" t="s">
        <v>71</v>
      </c>
      <c r="K418" s="60" t="s">
        <v>174</v>
      </c>
    </row>
    <row r="419" spans="1:11" ht="63.75">
      <c r="A419" s="95">
        <v>1</v>
      </c>
      <c r="B419" s="99" t="s">
        <v>132</v>
      </c>
      <c r="C419" s="95"/>
      <c r="D419" s="95" t="s">
        <v>73</v>
      </c>
      <c r="E419" s="285">
        <v>50</v>
      </c>
      <c r="F419" s="148">
        <v>0</v>
      </c>
      <c r="G419" s="416">
        <v>8</v>
      </c>
      <c r="H419" s="236">
        <f>F419*E419</f>
        <v>0</v>
      </c>
      <c r="I419" s="237">
        <f>ROUND((H419*G419),2)</f>
        <v>0</v>
      </c>
      <c r="J419" s="237">
        <f>H419+I419</f>
        <v>0</v>
      </c>
      <c r="K419" s="99"/>
    </row>
    <row r="420" spans="1:11" ht="12.75">
      <c r="A420" s="103"/>
      <c r="B420" s="102"/>
      <c r="C420" s="103"/>
      <c r="D420" s="103"/>
      <c r="E420" s="293"/>
      <c r="F420" s="280" t="s">
        <v>203</v>
      </c>
      <c r="G420" s="418"/>
      <c r="H420" s="345">
        <f>SUM(H419)</f>
        <v>0</v>
      </c>
      <c r="I420" s="346">
        <f>SUM(I419)</f>
        <v>0</v>
      </c>
      <c r="J420" s="346">
        <f>SUM(J419)</f>
        <v>0</v>
      </c>
      <c r="K420" s="99"/>
    </row>
    <row r="421" spans="1:10" ht="12.75">
      <c r="A421" s="103"/>
      <c r="B421" s="102"/>
      <c r="C421" s="103"/>
      <c r="D421" s="103"/>
      <c r="E421" s="293"/>
      <c r="F421" s="140"/>
      <c r="G421" s="418"/>
      <c r="H421" s="294"/>
      <c r="I421" s="295"/>
      <c r="J421" s="295"/>
    </row>
    <row r="422" spans="1:10" ht="12.75">
      <c r="A422" s="103"/>
      <c r="B422" s="231" t="s">
        <v>345</v>
      </c>
      <c r="C422" s="103"/>
      <c r="D422" s="103"/>
      <c r="E422" s="293"/>
      <c r="F422" s="140"/>
      <c r="G422" s="418"/>
      <c r="H422" s="294"/>
      <c r="I422" s="295"/>
      <c r="J422" s="295"/>
    </row>
    <row r="423" spans="1:11" ht="33.75">
      <c r="A423" s="9" t="s">
        <v>64</v>
      </c>
      <c r="B423" s="9" t="s">
        <v>65</v>
      </c>
      <c r="C423" s="116" t="s">
        <v>190</v>
      </c>
      <c r="D423" s="9" t="s">
        <v>66</v>
      </c>
      <c r="E423" s="308" t="s">
        <v>191</v>
      </c>
      <c r="F423" s="79" t="s">
        <v>155</v>
      </c>
      <c r="G423" s="391" t="s">
        <v>68</v>
      </c>
      <c r="H423" s="42" t="s">
        <v>69</v>
      </c>
      <c r="I423" s="46" t="s">
        <v>70</v>
      </c>
      <c r="J423" s="46" t="s">
        <v>71</v>
      </c>
      <c r="K423" s="60" t="s">
        <v>174</v>
      </c>
    </row>
    <row r="424" spans="1:11" ht="12.75">
      <c r="A424" s="95">
        <v>1</v>
      </c>
      <c r="B424" s="99" t="s">
        <v>261</v>
      </c>
      <c r="C424" s="95"/>
      <c r="D424" s="95" t="s">
        <v>73</v>
      </c>
      <c r="E424" s="285">
        <v>50</v>
      </c>
      <c r="F424" s="148">
        <v>0</v>
      </c>
      <c r="G424" s="416">
        <v>8</v>
      </c>
      <c r="H424" s="236">
        <f>F424*E424</f>
        <v>0</v>
      </c>
      <c r="I424" s="237">
        <f>ROUND((H424*G424),2)</f>
        <v>0</v>
      </c>
      <c r="J424" s="237">
        <f>H424+I424</f>
        <v>0</v>
      </c>
      <c r="K424" s="99"/>
    </row>
    <row r="425" spans="1:11" ht="12.75">
      <c r="A425" s="95">
        <v>2</v>
      </c>
      <c r="B425" s="99" t="s">
        <v>262</v>
      </c>
      <c r="C425" s="95"/>
      <c r="D425" s="95" t="s">
        <v>73</v>
      </c>
      <c r="E425" s="285">
        <v>10</v>
      </c>
      <c r="F425" s="148">
        <v>0</v>
      </c>
      <c r="G425" s="416">
        <v>8</v>
      </c>
      <c r="H425" s="236">
        <f>F425*E425</f>
        <v>0</v>
      </c>
      <c r="I425" s="237">
        <f>ROUND((H425*G425),2)</f>
        <v>0</v>
      </c>
      <c r="J425" s="237">
        <f>H425+I425</f>
        <v>0</v>
      </c>
      <c r="K425" s="99"/>
    </row>
    <row r="426" spans="1:11" ht="12.75">
      <c r="A426" s="95">
        <v>3</v>
      </c>
      <c r="B426" s="99" t="s">
        <v>263</v>
      </c>
      <c r="C426" s="95"/>
      <c r="D426" s="95" t="s">
        <v>73</v>
      </c>
      <c r="E426" s="285">
        <v>130</v>
      </c>
      <c r="F426" s="148">
        <v>0</v>
      </c>
      <c r="G426" s="416">
        <v>8</v>
      </c>
      <c r="H426" s="236">
        <f>F426*E426</f>
        <v>0</v>
      </c>
      <c r="I426" s="237">
        <f>ROUND((H426*G426),2)</f>
        <v>0</v>
      </c>
      <c r="J426" s="237">
        <f>H426+I426</f>
        <v>0</v>
      </c>
      <c r="K426" s="99"/>
    </row>
    <row r="427" spans="1:11" ht="12.75">
      <c r="A427" s="95">
        <v>4</v>
      </c>
      <c r="B427" s="99" t="s">
        <v>264</v>
      </c>
      <c r="C427" s="95"/>
      <c r="D427" s="95" t="s">
        <v>73</v>
      </c>
      <c r="E427" s="285">
        <v>100</v>
      </c>
      <c r="F427" s="148">
        <v>0</v>
      </c>
      <c r="G427" s="416">
        <v>8</v>
      </c>
      <c r="H427" s="236">
        <f>F427*E427</f>
        <v>0</v>
      </c>
      <c r="I427" s="237">
        <f>ROUND((H427*G427),2)</f>
        <v>0</v>
      </c>
      <c r="J427" s="237">
        <f>H427+I427</f>
        <v>0</v>
      </c>
      <c r="K427" s="99"/>
    </row>
    <row r="428" spans="1:11" ht="12.75">
      <c r="A428" s="103"/>
      <c r="B428" s="102"/>
      <c r="C428" s="103"/>
      <c r="D428" s="103"/>
      <c r="E428" s="293"/>
      <c r="F428" s="280" t="s">
        <v>203</v>
      </c>
      <c r="G428" s="418"/>
      <c r="H428" s="345">
        <f>SUM(H424:H427)</f>
        <v>0</v>
      </c>
      <c r="I428" s="346">
        <f>SUM(I424:I427)</f>
        <v>0</v>
      </c>
      <c r="J428" s="346">
        <f>SUM(J424:J427)</f>
        <v>0</v>
      </c>
      <c r="K428" s="99"/>
    </row>
    <row r="429" spans="1:10" ht="12.75">
      <c r="A429" s="103"/>
      <c r="B429" s="102"/>
      <c r="C429" s="103"/>
      <c r="D429" s="103"/>
      <c r="E429" s="293"/>
      <c r="F429" s="140"/>
      <c r="G429" s="418"/>
      <c r="H429" s="294"/>
      <c r="I429" s="295"/>
      <c r="J429" s="295"/>
    </row>
    <row r="430" spans="1:10" ht="12.75">
      <c r="A430" s="103"/>
      <c r="B430" s="231" t="s">
        <v>346</v>
      </c>
      <c r="C430" s="103"/>
      <c r="D430" s="103"/>
      <c r="E430" s="293"/>
      <c r="F430" s="140"/>
      <c r="G430" s="418"/>
      <c r="H430" s="294"/>
      <c r="I430" s="295"/>
      <c r="J430" s="295"/>
    </row>
    <row r="431" spans="1:11" ht="33.75">
      <c r="A431" s="9" t="s">
        <v>64</v>
      </c>
      <c r="B431" s="9" t="s">
        <v>65</v>
      </c>
      <c r="C431" s="116" t="s">
        <v>190</v>
      </c>
      <c r="D431" s="9" t="s">
        <v>66</v>
      </c>
      <c r="E431" s="308" t="s">
        <v>191</v>
      </c>
      <c r="F431" s="79" t="s">
        <v>155</v>
      </c>
      <c r="G431" s="391" t="s">
        <v>68</v>
      </c>
      <c r="H431" s="42" t="s">
        <v>69</v>
      </c>
      <c r="I431" s="46" t="s">
        <v>70</v>
      </c>
      <c r="J431" s="46" t="s">
        <v>71</v>
      </c>
      <c r="K431" s="60" t="s">
        <v>174</v>
      </c>
    </row>
    <row r="432" spans="1:11" ht="12.75">
      <c r="A432" s="95">
        <v>1</v>
      </c>
      <c r="B432" s="99" t="s">
        <v>265</v>
      </c>
      <c r="C432" s="95"/>
      <c r="D432" s="95" t="s">
        <v>73</v>
      </c>
      <c r="E432" s="285">
        <v>30</v>
      </c>
      <c r="F432" s="148">
        <v>0</v>
      </c>
      <c r="G432" s="416">
        <v>8</v>
      </c>
      <c r="H432" s="236">
        <f>F432*E432</f>
        <v>0</v>
      </c>
      <c r="I432" s="237">
        <f>ROUND((H432*G432),2)</f>
        <v>0</v>
      </c>
      <c r="J432" s="237">
        <f>H432+I432</f>
        <v>0</v>
      </c>
      <c r="K432" s="99"/>
    </row>
    <row r="433" spans="1:11" ht="12.75">
      <c r="A433" s="103"/>
      <c r="B433" s="102"/>
      <c r="C433" s="103"/>
      <c r="D433" s="103"/>
      <c r="E433" s="293"/>
      <c r="F433" s="280" t="s">
        <v>203</v>
      </c>
      <c r="G433" s="418"/>
      <c r="H433" s="345">
        <f>SUM(H432)</f>
        <v>0</v>
      </c>
      <c r="I433" s="346">
        <f>SUM(I432)</f>
        <v>0</v>
      </c>
      <c r="J433" s="346">
        <f>SUM(J432)</f>
        <v>0</v>
      </c>
      <c r="K433" s="99"/>
    </row>
    <row r="434" spans="1:10" ht="12.75">
      <c r="A434" s="103"/>
      <c r="B434" s="102"/>
      <c r="C434" s="103"/>
      <c r="D434" s="103"/>
      <c r="E434" s="293"/>
      <c r="F434" s="140"/>
      <c r="G434" s="418"/>
      <c r="H434" s="294"/>
      <c r="I434" s="295"/>
      <c r="J434" s="295"/>
    </row>
    <row r="435" spans="1:10" ht="12.75">
      <c r="A435" s="103"/>
      <c r="B435" s="102"/>
      <c r="C435" s="103"/>
      <c r="D435" s="103"/>
      <c r="E435" s="293"/>
      <c r="F435" s="140"/>
      <c r="G435" s="418"/>
      <c r="H435" s="294"/>
      <c r="I435" s="295"/>
      <c r="J435" s="295"/>
    </row>
    <row r="436" spans="1:10" ht="12.75">
      <c r="A436" s="103"/>
      <c r="B436" s="231" t="s">
        <v>185</v>
      </c>
      <c r="C436" s="103"/>
      <c r="D436" s="103"/>
      <c r="E436" s="293"/>
      <c r="F436" s="140"/>
      <c r="G436" s="418"/>
      <c r="H436" s="294"/>
      <c r="I436" s="295"/>
      <c r="J436" s="295"/>
    </row>
    <row r="437" spans="1:11" ht="33.75">
      <c r="A437" s="9" t="s">
        <v>64</v>
      </c>
      <c r="B437" s="9" t="s">
        <v>65</v>
      </c>
      <c r="C437" s="116" t="s">
        <v>190</v>
      </c>
      <c r="D437" s="9" t="s">
        <v>66</v>
      </c>
      <c r="E437" s="308" t="s">
        <v>191</v>
      </c>
      <c r="F437" s="79" t="s">
        <v>155</v>
      </c>
      <c r="G437" s="391" t="s">
        <v>68</v>
      </c>
      <c r="H437" s="42" t="s">
        <v>69</v>
      </c>
      <c r="I437" s="46" t="s">
        <v>70</v>
      </c>
      <c r="J437" s="46" t="s">
        <v>71</v>
      </c>
      <c r="K437" s="60" t="s">
        <v>174</v>
      </c>
    </row>
    <row r="438" spans="1:11" ht="76.5">
      <c r="A438" s="95">
        <v>1</v>
      </c>
      <c r="B438" s="99" t="s">
        <v>186</v>
      </c>
      <c r="C438" s="95"/>
      <c r="D438" s="382" t="s">
        <v>73</v>
      </c>
      <c r="E438" s="383">
        <v>4</v>
      </c>
      <c r="F438" s="148">
        <v>0</v>
      </c>
      <c r="G438" s="416">
        <v>8</v>
      </c>
      <c r="H438" s="236">
        <f>F438*E438</f>
        <v>0</v>
      </c>
      <c r="I438" s="237">
        <f>ROUND((H438*G438),2)</f>
        <v>0</v>
      </c>
      <c r="J438" s="237">
        <f>H438+I438</f>
        <v>0</v>
      </c>
      <c r="K438" s="99"/>
    </row>
    <row r="439" spans="1:11" ht="63.75">
      <c r="A439" s="95">
        <v>2</v>
      </c>
      <c r="B439" s="99" t="s">
        <v>187</v>
      </c>
      <c r="C439" s="95"/>
      <c r="D439" s="382" t="s">
        <v>148</v>
      </c>
      <c r="E439" s="383">
        <v>16</v>
      </c>
      <c r="F439" s="148">
        <v>0</v>
      </c>
      <c r="G439" s="416">
        <v>8</v>
      </c>
      <c r="H439" s="236">
        <f>F439*E439</f>
        <v>0</v>
      </c>
      <c r="I439" s="237">
        <f>ROUND((H439*G439),2)</f>
        <v>0</v>
      </c>
      <c r="J439" s="237">
        <f>H439+I439</f>
        <v>0</v>
      </c>
      <c r="K439" s="99"/>
    </row>
    <row r="440" spans="1:11" ht="51">
      <c r="A440" s="95">
        <v>3</v>
      </c>
      <c r="B440" s="99" t="s">
        <v>188</v>
      </c>
      <c r="C440" s="95"/>
      <c r="D440" s="382" t="s">
        <v>148</v>
      </c>
      <c r="E440" s="383">
        <v>5</v>
      </c>
      <c r="F440" s="148">
        <v>0</v>
      </c>
      <c r="G440" s="416">
        <v>8</v>
      </c>
      <c r="H440" s="236">
        <f>F440*E440</f>
        <v>0</v>
      </c>
      <c r="I440" s="237">
        <f>ROUND((H440*G440),2)</f>
        <v>0</v>
      </c>
      <c r="J440" s="237">
        <f>H440+I440</f>
        <v>0</v>
      </c>
      <c r="K440" s="99"/>
    </row>
    <row r="441" spans="1:11" ht="38.25">
      <c r="A441" s="95">
        <v>4</v>
      </c>
      <c r="B441" s="99" t="s">
        <v>189</v>
      </c>
      <c r="C441" s="95"/>
      <c r="D441" s="382" t="s">
        <v>73</v>
      </c>
      <c r="E441" s="383">
        <v>1</v>
      </c>
      <c r="F441" s="148">
        <v>0</v>
      </c>
      <c r="G441" s="416">
        <v>8</v>
      </c>
      <c r="H441" s="236">
        <f>F441*E441</f>
        <v>0</v>
      </c>
      <c r="I441" s="237">
        <f>ROUND((H441*G441),2)</f>
        <v>0</v>
      </c>
      <c r="J441" s="237">
        <f>H441+I441</f>
        <v>0</v>
      </c>
      <c r="K441" s="99"/>
    </row>
    <row r="442" spans="1:11" ht="12.75">
      <c r="A442" s="103"/>
      <c r="B442" s="102"/>
      <c r="C442" s="103"/>
      <c r="D442" s="103"/>
      <c r="E442" s="293"/>
      <c r="F442" s="280" t="s">
        <v>203</v>
      </c>
      <c r="G442" s="418"/>
      <c r="H442" s="345">
        <f>SUM(H438:H441)</f>
        <v>0</v>
      </c>
      <c r="I442" s="346">
        <f>SUM(I438:I441)</f>
        <v>0</v>
      </c>
      <c r="J442" s="346">
        <f>SUM(J438:J441)</f>
        <v>0</v>
      </c>
      <c r="K442" s="99"/>
    </row>
    <row r="443" spans="1:10" ht="12.75">
      <c r="A443" s="103"/>
      <c r="B443" s="102"/>
      <c r="C443" s="103"/>
      <c r="D443" s="103"/>
      <c r="E443" s="293"/>
      <c r="F443" s="140"/>
      <c r="G443" s="418"/>
      <c r="H443" s="297"/>
      <c r="I443" s="298"/>
      <c r="J443" s="298"/>
    </row>
    <row r="444" spans="1:10" ht="12.75">
      <c r="A444" s="103"/>
      <c r="B444" s="231" t="s">
        <v>349</v>
      </c>
      <c r="C444" s="103"/>
      <c r="D444" s="103"/>
      <c r="E444" s="293"/>
      <c r="F444" s="140"/>
      <c r="G444" s="418"/>
      <c r="H444" s="294"/>
      <c r="I444" s="295"/>
      <c r="J444" s="295"/>
    </row>
    <row r="445" spans="1:11" ht="33.75">
      <c r="A445" s="9" t="s">
        <v>64</v>
      </c>
      <c r="B445" s="9" t="s">
        <v>65</v>
      </c>
      <c r="C445" s="116" t="s">
        <v>190</v>
      </c>
      <c r="D445" s="9" t="s">
        <v>66</v>
      </c>
      <c r="E445" s="308" t="s">
        <v>191</v>
      </c>
      <c r="F445" s="79" t="s">
        <v>155</v>
      </c>
      <c r="G445" s="391" t="s">
        <v>68</v>
      </c>
      <c r="H445" s="42" t="s">
        <v>69</v>
      </c>
      <c r="I445" s="46" t="s">
        <v>70</v>
      </c>
      <c r="J445" s="46" t="s">
        <v>71</v>
      </c>
      <c r="K445" s="60" t="s">
        <v>174</v>
      </c>
    </row>
    <row r="446" spans="1:11" ht="25.5">
      <c r="A446" s="95">
        <v>1</v>
      </c>
      <c r="B446" s="301" t="s">
        <v>350</v>
      </c>
      <c r="C446" s="95"/>
      <c r="D446" s="382" t="s">
        <v>73</v>
      </c>
      <c r="E446" s="383">
        <v>500</v>
      </c>
      <c r="F446" s="148">
        <v>0</v>
      </c>
      <c r="G446" s="416">
        <v>8</v>
      </c>
      <c r="H446" s="236">
        <f>F446*E446</f>
        <v>0</v>
      </c>
      <c r="I446" s="237">
        <f>ROUND((H446*G446),2)</f>
        <v>0</v>
      </c>
      <c r="J446" s="237">
        <f>H446+I446</f>
        <v>0</v>
      </c>
      <c r="K446" s="99">
        <v>1</v>
      </c>
    </row>
    <row r="447" spans="1:11" ht="63.75">
      <c r="A447" s="95">
        <v>2</v>
      </c>
      <c r="B447" s="99" t="s">
        <v>351</v>
      </c>
      <c r="C447" s="95"/>
      <c r="D447" s="382" t="s">
        <v>73</v>
      </c>
      <c r="E447" s="383">
        <v>150</v>
      </c>
      <c r="F447" s="148">
        <v>0</v>
      </c>
      <c r="G447" s="416">
        <v>8</v>
      </c>
      <c r="H447" s="361">
        <f>F447*E447</f>
        <v>0</v>
      </c>
      <c r="I447" s="362">
        <f>ROUND((H447*G447),2)</f>
        <v>0</v>
      </c>
      <c r="J447" s="362">
        <f>H447+I447</f>
        <v>0</v>
      </c>
      <c r="K447" s="363">
        <v>1</v>
      </c>
    </row>
    <row r="448" spans="1:11" ht="12.75">
      <c r="A448" s="103"/>
      <c r="B448" s="102"/>
      <c r="C448" s="103"/>
      <c r="D448" s="103"/>
      <c r="E448" s="293"/>
      <c r="F448" s="280" t="s">
        <v>203</v>
      </c>
      <c r="G448" s="418"/>
      <c r="H448" s="345">
        <f>SUM(H446:H447)</f>
        <v>0</v>
      </c>
      <c r="I448" s="346">
        <f>SUM(I446:I447)</f>
        <v>0</v>
      </c>
      <c r="J448" s="346">
        <f>SUM(J446:J447)</f>
        <v>0</v>
      </c>
      <c r="K448" s="99"/>
    </row>
    <row r="449" ht="12.75">
      <c r="B449" s="55"/>
    </row>
    <row r="450" spans="2:10" ht="25.5">
      <c r="B450" s="239" t="s">
        <v>179</v>
      </c>
      <c r="F450" s="386" t="s">
        <v>184</v>
      </c>
      <c r="G450" s="419"/>
      <c r="H450" s="386">
        <f>H433+H428+H420+H414+H405+H398+H392+H386+H378+H367+H362+H357+H352+H345+H339+H333+H329+H308+H299+H291+H268+H211+H200+H183+H152+H146+H139+H130+H123+H111+H105+H93+H82+H70+H64+H58+H51+H11+H442+H448</f>
        <v>0</v>
      </c>
      <c r="I450" s="386">
        <f>J450-H450</f>
        <v>0</v>
      </c>
      <c r="J450" s="386">
        <f>J433+J428+J420+J414+J405+J398+J392+J386+J378+J367+J362+J357+J352+J345+J339+J333+J329+J308+J299+J291+J268+J211+J200+J183+J152+J146+J139+J130+J123+J111+J105+J93+J82+J70+J64+J58+J51+J11+J442+J448</f>
        <v>0</v>
      </c>
    </row>
    <row r="451" spans="2:8" ht="63.75">
      <c r="B451" s="240" t="s">
        <v>158</v>
      </c>
      <c r="F451" s="386"/>
      <c r="G451" s="419"/>
      <c r="H451" s="386"/>
    </row>
    <row r="452" spans="6:8" ht="12.75">
      <c r="F452" s="386"/>
      <c r="G452" s="419"/>
      <c r="H452" s="386"/>
    </row>
  </sheetData>
  <mergeCells count="3">
    <mergeCell ref="F211:G211"/>
    <mergeCell ref="F268:G268"/>
    <mergeCell ref="F291:G291"/>
  </mergeCells>
  <printOptions/>
  <pageMargins left="0.44" right="0.43" top="0.3937007874015748" bottom="0.3937007874015748" header="0" footer="0.5118110236220472"/>
  <pageSetup horizontalDpi="600" verticalDpi="600" orientation="landscape" paperSize="9" scale="70" r:id="rId1"/>
  <rowBreaks count="4" manualBreakCount="4">
    <brk id="30" max="11" man="1"/>
    <brk id="226" max="11" man="1"/>
    <brk id="268" max="11" man="1"/>
    <brk id="31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20" sqref="H20"/>
    </sheetView>
  </sheetViews>
  <sheetFormatPr defaultColWidth="9.140625" defaultRowHeight="12.75"/>
  <sheetData>
    <row r="1" ht="12.75">
      <c r="A1" t="s">
        <v>348</v>
      </c>
    </row>
    <row r="3" spans="1:10" ht="38.25">
      <c r="A3" s="379" t="s">
        <v>347</v>
      </c>
      <c r="B3" s="376" t="s">
        <v>249</v>
      </c>
      <c r="C3" s="379" t="s">
        <v>347</v>
      </c>
      <c r="D3" s="376" t="s">
        <v>249</v>
      </c>
      <c r="E3" s="379" t="s">
        <v>347</v>
      </c>
      <c r="F3" s="376" t="s">
        <v>249</v>
      </c>
      <c r="G3" s="379" t="s">
        <v>347</v>
      </c>
      <c r="H3" s="376" t="s">
        <v>249</v>
      </c>
      <c r="I3" s="379" t="s">
        <v>347</v>
      </c>
      <c r="J3" s="376" t="s">
        <v>249</v>
      </c>
    </row>
    <row r="4" spans="1:10" ht="12.75">
      <c r="A4" s="380">
        <v>1</v>
      </c>
      <c r="B4" s="370">
        <v>750</v>
      </c>
      <c r="C4" s="380">
        <v>11</v>
      </c>
      <c r="D4" s="370">
        <v>1000</v>
      </c>
      <c r="E4" s="380">
        <v>21</v>
      </c>
      <c r="F4" s="370">
        <v>40</v>
      </c>
      <c r="G4" s="380">
        <v>31</v>
      </c>
      <c r="H4" s="364">
        <v>700</v>
      </c>
      <c r="I4" s="381">
        <v>36</v>
      </c>
      <c r="J4" s="377">
        <v>40</v>
      </c>
    </row>
    <row r="5" spans="1:10" ht="12.75">
      <c r="A5" s="380">
        <v>2</v>
      </c>
      <c r="B5" s="364">
        <v>600</v>
      </c>
      <c r="C5" s="380">
        <v>12</v>
      </c>
      <c r="D5" s="370">
        <v>350</v>
      </c>
      <c r="E5" s="380">
        <v>22</v>
      </c>
      <c r="F5" s="364">
        <v>500</v>
      </c>
      <c r="G5" s="380">
        <v>32</v>
      </c>
      <c r="H5" s="364">
        <v>250</v>
      </c>
      <c r="I5" s="381">
        <v>37</v>
      </c>
      <c r="J5" s="377">
        <v>100</v>
      </c>
    </row>
    <row r="6" spans="1:10" ht="12.75">
      <c r="A6" s="380">
        <v>3</v>
      </c>
      <c r="B6" s="364">
        <v>250</v>
      </c>
      <c r="C6" s="380">
        <v>13</v>
      </c>
      <c r="D6" s="378">
        <v>200</v>
      </c>
      <c r="E6" s="380">
        <v>23</v>
      </c>
      <c r="F6" s="364">
        <v>10</v>
      </c>
      <c r="G6" s="380">
        <v>33</v>
      </c>
      <c r="H6" s="364">
        <v>600</v>
      </c>
      <c r="I6" s="381">
        <v>38</v>
      </c>
      <c r="J6" s="377">
        <v>50</v>
      </c>
    </row>
    <row r="7" spans="1:8" ht="12.75">
      <c r="A7" s="380">
        <v>4</v>
      </c>
      <c r="B7" s="370">
        <v>150</v>
      </c>
      <c r="C7" s="380">
        <v>14</v>
      </c>
      <c r="D7" s="364">
        <v>300</v>
      </c>
      <c r="E7" s="380">
        <v>24</v>
      </c>
      <c r="F7" s="364">
        <v>300</v>
      </c>
      <c r="G7" s="380">
        <v>34</v>
      </c>
      <c r="H7" s="364">
        <v>400</v>
      </c>
    </row>
    <row r="8" spans="1:8" ht="12.75">
      <c r="A8" s="380">
        <v>5</v>
      </c>
      <c r="B8" s="364">
        <v>5</v>
      </c>
      <c r="C8" s="380">
        <v>15</v>
      </c>
      <c r="D8" s="374">
        <v>2300</v>
      </c>
      <c r="E8" s="380">
        <v>25</v>
      </c>
      <c r="F8" s="364">
        <v>150</v>
      </c>
      <c r="G8" s="380">
        <v>35</v>
      </c>
      <c r="H8" s="364">
        <v>350</v>
      </c>
    </row>
    <row r="9" spans="1:8" ht="12.75">
      <c r="A9" s="380">
        <v>6</v>
      </c>
      <c r="B9" s="364">
        <v>1400</v>
      </c>
      <c r="C9" s="380">
        <v>16</v>
      </c>
      <c r="D9" s="374">
        <v>800</v>
      </c>
      <c r="E9" s="380">
        <v>26</v>
      </c>
      <c r="F9" s="364">
        <v>250</v>
      </c>
      <c r="G9" s="380">
        <v>31</v>
      </c>
      <c r="H9" s="364">
        <v>700</v>
      </c>
    </row>
    <row r="10" spans="1:8" ht="12.75">
      <c r="A10" s="380">
        <v>7</v>
      </c>
      <c r="B10" s="364">
        <v>150</v>
      </c>
      <c r="C10" s="380">
        <v>17</v>
      </c>
      <c r="D10" s="374">
        <v>250</v>
      </c>
      <c r="E10" s="380">
        <v>27</v>
      </c>
      <c r="F10" s="364">
        <v>250</v>
      </c>
      <c r="G10" s="380">
        <v>32</v>
      </c>
      <c r="H10" s="364">
        <v>250</v>
      </c>
    </row>
    <row r="11" spans="1:8" ht="12.75">
      <c r="A11" s="380">
        <v>8</v>
      </c>
      <c r="B11" s="370">
        <v>250</v>
      </c>
      <c r="C11" s="380">
        <v>18</v>
      </c>
      <c r="D11" s="374">
        <v>450</v>
      </c>
      <c r="E11" s="380">
        <v>28</v>
      </c>
      <c r="F11" s="364">
        <v>100</v>
      </c>
      <c r="G11" s="380">
        <v>33</v>
      </c>
      <c r="H11" s="364">
        <v>600</v>
      </c>
    </row>
    <row r="12" spans="1:8" ht="12.75">
      <c r="A12" s="380">
        <v>9</v>
      </c>
      <c r="B12" s="370">
        <v>400</v>
      </c>
      <c r="C12" s="380">
        <v>19</v>
      </c>
      <c r="D12" s="374">
        <v>1500</v>
      </c>
      <c r="E12" s="380">
        <v>29</v>
      </c>
      <c r="F12" s="364">
        <v>100</v>
      </c>
      <c r="G12" s="380">
        <v>34</v>
      </c>
      <c r="H12" s="364">
        <v>400</v>
      </c>
    </row>
    <row r="13" spans="1:8" ht="12.75">
      <c r="A13" s="380">
        <v>10</v>
      </c>
      <c r="B13" s="370">
        <v>200</v>
      </c>
      <c r="C13" s="380">
        <v>20</v>
      </c>
      <c r="D13" s="370">
        <v>50</v>
      </c>
      <c r="E13" s="380">
        <v>30</v>
      </c>
      <c r="F13" s="364">
        <v>900</v>
      </c>
      <c r="G13" s="380">
        <v>35</v>
      </c>
      <c r="H13" s="364">
        <v>350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2013-01-16T10:34:59Z</cp:lastPrinted>
  <dcterms:created xsi:type="dcterms:W3CDTF">2011-12-29T08:05:45Z</dcterms:created>
  <dcterms:modified xsi:type="dcterms:W3CDTF">2013-01-22T09:06:06Z</dcterms:modified>
  <cp:category/>
  <cp:version/>
  <cp:contentType/>
  <cp:contentStatus/>
</cp:coreProperties>
</file>